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2 0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02 Pol'!$A$1:$Y$126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25" i="12"/>
  <c r="BA76" i="12"/>
  <c r="BA66" i="12"/>
  <c r="BA47" i="12"/>
  <c r="BA27" i="12"/>
  <c r="BA24" i="12"/>
  <c r="BA21" i="12"/>
  <c r="BA18" i="12"/>
  <c r="BA15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7" i="12"/>
  <c r="G8" i="12" s="1"/>
  <c r="I17" i="12"/>
  <c r="K17" i="12"/>
  <c r="O17" i="12"/>
  <c r="O8" i="12" s="1"/>
  <c r="Q17" i="12"/>
  <c r="V17" i="12"/>
  <c r="G20" i="12"/>
  <c r="I20" i="12"/>
  <c r="K20" i="12"/>
  <c r="M20" i="12"/>
  <c r="O20" i="12"/>
  <c r="Q20" i="12"/>
  <c r="V20" i="12"/>
  <c r="G23" i="12"/>
  <c r="M23" i="12" s="1"/>
  <c r="I23" i="12"/>
  <c r="K23" i="12"/>
  <c r="O23" i="12"/>
  <c r="Q23" i="12"/>
  <c r="V23" i="12"/>
  <c r="G26" i="12"/>
  <c r="I26" i="12"/>
  <c r="K26" i="12"/>
  <c r="M26" i="12"/>
  <c r="O26" i="12"/>
  <c r="Q26" i="12"/>
  <c r="V26" i="12"/>
  <c r="G29" i="12"/>
  <c r="M29" i="12" s="1"/>
  <c r="I29" i="12"/>
  <c r="K29" i="12"/>
  <c r="O29" i="12"/>
  <c r="Q29" i="12"/>
  <c r="V29" i="12"/>
  <c r="G32" i="12"/>
  <c r="I32" i="12"/>
  <c r="K32" i="12"/>
  <c r="M32" i="12"/>
  <c r="O32" i="12"/>
  <c r="Q32" i="12"/>
  <c r="V32" i="12"/>
  <c r="G35" i="12"/>
  <c r="M35" i="12" s="1"/>
  <c r="I35" i="12"/>
  <c r="K35" i="12"/>
  <c r="O35" i="12"/>
  <c r="Q35" i="12"/>
  <c r="V35" i="12"/>
  <c r="G38" i="12"/>
  <c r="I38" i="12"/>
  <c r="K38" i="12"/>
  <c r="M38" i="12"/>
  <c r="O38" i="12"/>
  <c r="Q38" i="12"/>
  <c r="V38" i="12"/>
  <c r="G41" i="12"/>
  <c r="M41" i="12" s="1"/>
  <c r="I41" i="12"/>
  <c r="K41" i="12"/>
  <c r="O41" i="12"/>
  <c r="Q41" i="12"/>
  <c r="V41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3" i="12"/>
  <c r="I53" i="12"/>
  <c r="K53" i="12"/>
  <c r="M53" i="12"/>
  <c r="O53" i="12"/>
  <c r="Q53" i="12"/>
  <c r="V53" i="12"/>
  <c r="G56" i="12"/>
  <c r="I56" i="12"/>
  <c r="I55" i="12" s="1"/>
  <c r="K56" i="12"/>
  <c r="M56" i="12"/>
  <c r="O56" i="12"/>
  <c r="Q56" i="12"/>
  <c r="Q55" i="12" s="1"/>
  <c r="V56" i="12"/>
  <c r="G60" i="12"/>
  <c r="G55" i="12" s="1"/>
  <c r="I60" i="12"/>
  <c r="K60" i="12"/>
  <c r="O60" i="12"/>
  <c r="O55" i="12" s="1"/>
  <c r="Q60" i="12"/>
  <c r="V60" i="12"/>
  <c r="G63" i="12"/>
  <c r="I63" i="12"/>
  <c r="K63" i="12"/>
  <c r="M63" i="12"/>
  <c r="O63" i="12"/>
  <c r="Q63" i="12"/>
  <c r="V63" i="12"/>
  <c r="G65" i="12"/>
  <c r="M65" i="12" s="1"/>
  <c r="I65" i="12"/>
  <c r="K65" i="12"/>
  <c r="K55" i="12" s="1"/>
  <c r="O65" i="12"/>
  <c r="Q65" i="12"/>
  <c r="V65" i="12"/>
  <c r="V55" i="12" s="1"/>
  <c r="G68" i="12"/>
  <c r="I68" i="12"/>
  <c r="K68" i="12"/>
  <c r="M68" i="12"/>
  <c r="O68" i="12"/>
  <c r="Q68" i="12"/>
  <c r="V68" i="12"/>
  <c r="G70" i="12"/>
  <c r="M70" i="12" s="1"/>
  <c r="I70" i="12"/>
  <c r="K70" i="12"/>
  <c r="O70" i="12"/>
  <c r="Q70" i="12"/>
  <c r="V70" i="12"/>
  <c r="G72" i="12"/>
  <c r="I72" i="12"/>
  <c r="K72" i="12"/>
  <c r="M72" i="12"/>
  <c r="O72" i="12"/>
  <c r="Q72" i="12"/>
  <c r="V72" i="12"/>
  <c r="G74" i="12"/>
  <c r="K74" i="12"/>
  <c r="O74" i="12"/>
  <c r="V74" i="12"/>
  <c r="G75" i="12"/>
  <c r="I75" i="12"/>
  <c r="I74" i="12" s="1"/>
  <c r="K75" i="12"/>
  <c r="M75" i="12"/>
  <c r="M74" i="12" s="1"/>
  <c r="O75" i="12"/>
  <c r="Q75" i="12"/>
  <c r="Q74" i="12" s="1"/>
  <c r="V75" i="12"/>
  <c r="G78" i="12"/>
  <c r="G79" i="12"/>
  <c r="I79" i="12"/>
  <c r="I78" i="12" s="1"/>
  <c r="K79" i="12"/>
  <c r="M79" i="12"/>
  <c r="O79" i="12"/>
  <c r="Q79" i="12"/>
  <c r="Q78" i="12" s="1"/>
  <c r="V79" i="12"/>
  <c r="G82" i="12"/>
  <c r="M82" i="12" s="1"/>
  <c r="I82" i="12"/>
  <c r="K82" i="12"/>
  <c r="K78" i="12" s="1"/>
  <c r="O82" i="12"/>
  <c r="Q82" i="12"/>
  <c r="V82" i="12"/>
  <c r="V78" i="12" s="1"/>
  <c r="G85" i="12"/>
  <c r="I85" i="12"/>
  <c r="K85" i="12"/>
  <c r="M85" i="12"/>
  <c r="O85" i="12"/>
  <c r="Q85" i="12"/>
  <c r="V85" i="12"/>
  <c r="G90" i="12"/>
  <c r="M90" i="12" s="1"/>
  <c r="I90" i="12"/>
  <c r="K90" i="12"/>
  <c r="O90" i="12"/>
  <c r="O78" i="12" s="1"/>
  <c r="Q90" i="12"/>
  <c r="V90" i="12"/>
  <c r="G95" i="12"/>
  <c r="I95" i="12"/>
  <c r="K95" i="12"/>
  <c r="M95" i="12"/>
  <c r="O95" i="12"/>
  <c r="Q95" i="12"/>
  <c r="V95" i="12"/>
  <c r="G100" i="12"/>
  <c r="M100" i="12" s="1"/>
  <c r="I100" i="12"/>
  <c r="K100" i="12"/>
  <c r="O100" i="12"/>
  <c r="Q100" i="12"/>
  <c r="V100" i="12"/>
  <c r="G105" i="12"/>
  <c r="I105" i="12"/>
  <c r="K105" i="12"/>
  <c r="M105" i="12"/>
  <c r="O105" i="12"/>
  <c r="Q105" i="12"/>
  <c r="V105" i="12"/>
  <c r="G106" i="12"/>
  <c r="K106" i="12"/>
  <c r="O106" i="12"/>
  <c r="V106" i="12"/>
  <c r="G107" i="12"/>
  <c r="I107" i="12"/>
  <c r="I106" i="12" s="1"/>
  <c r="K107" i="12"/>
  <c r="M107" i="12"/>
  <c r="M106" i="12" s="1"/>
  <c r="O107" i="12"/>
  <c r="Q107" i="12"/>
  <c r="Q106" i="12" s="1"/>
  <c r="V107" i="12"/>
  <c r="G109" i="12"/>
  <c r="K109" i="12"/>
  <c r="O109" i="12"/>
  <c r="V109" i="12"/>
  <c r="G110" i="12"/>
  <c r="I110" i="12"/>
  <c r="I109" i="12" s="1"/>
  <c r="K110" i="12"/>
  <c r="M110" i="12"/>
  <c r="M109" i="12" s="1"/>
  <c r="O110" i="12"/>
  <c r="Q110" i="12"/>
  <c r="Q109" i="12" s="1"/>
  <c r="V110" i="12"/>
  <c r="G112" i="12"/>
  <c r="K112" i="12"/>
  <c r="O112" i="12"/>
  <c r="V112" i="12"/>
  <c r="G113" i="12"/>
  <c r="I113" i="12"/>
  <c r="I112" i="12" s="1"/>
  <c r="K113" i="12"/>
  <c r="M113" i="12"/>
  <c r="M112" i="12" s="1"/>
  <c r="O113" i="12"/>
  <c r="Q113" i="12"/>
  <c r="Q112" i="12" s="1"/>
  <c r="V113" i="12"/>
  <c r="K115" i="12"/>
  <c r="V115" i="12"/>
  <c r="G116" i="12"/>
  <c r="I116" i="12"/>
  <c r="I115" i="12" s="1"/>
  <c r="K116" i="12"/>
  <c r="M116" i="12"/>
  <c r="O116" i="12"/>
  <c r="Q116" i="12"/>
  <c r="Q115" i="12" s="1"/>
  <c r="V116" i="12"/>
  <c r="G118" i="12"/>
  <c r="G115" i="12" s="1"/>
  <c r="I118" i="12"/>
  <c r="K118" i="12"/>
  <c r="O118" i="12"/>
  <c r="O115" i="12" s="1"/>
  <c r="Q118" i="12"/>
  <c r="V118" i="12"/>
  <c r="G119" i="12"/>
  <c r="I119" i="12"/>
  <c r="K119" i="12"/>
  <c r="M119" i="12"/>
  <c r="O119" i="12"/>
  <c r="Q119" i="12"/>
  <c r="V119" i="12"/>
  <c r="K120" i="12"/>
  <c r="V120" i="12"/>
  <c r="G121" i="12"/>
  <c r="I121" i="12"/>
  <c r="I120" i="12" s="1"/>
  <c r="K121" i="12"/>
  <c r="M121" i="12"/>
  <c r="O121" i="12"/>
  <c r="Q121" i="12"/>
  <c r="Q120" i="12" s="1"/>
  <c r="V121" i="12"/>
  <c r="G122" i="12"/>
  <c r="G120" i="12" s="1"/>
  <c r="I122" i="12"/>
  <c r="K122" i="12"/>
  <c r="O122" i="12"/>
  <c r="O120" i="12" s="1"/>
  <c r="Q122" i="12"/>
  <c r="V122" i="12"/>
  <c r="G123" i="12"/>
  <c r="I123" i="12"/>
  <c r="K123" i="12"/>
  <c r="M123" i="12"/>
  <c r="O123" i="12"/>
  <c r="Q123" i="12"/>
  <c r="V123" i="12"/>
  <c r="AE125" i="12"/>
  <c r="I20" i="1"/>
  <c r="I19" i="1"/>
  <c r="I18" i="1"/>
  <c r="I17" i="1"/>
  <c r="I16" i="1"/>
  <c r="I62" i="1"/>
  <c r="J61" i="1" s="1"/>
  <c r="J53" i="1"/>
  <c r="F43" i="1"/>
  <c r="G23" i="1" s="1"/>
  <c r="G43" i="1"/>
  <c r="G25" i="1" s="1"/>
  <c r="H43" i="1"/>
  <c r="I43" i="1"/>
  <c r="J42" i="1" s="1"/>
  <c r="I42" i="1"/>
  <c r="I41" i="1"/>
  <c r="I39" i="1"/>
  <c r="J60" i="1" l="1"/>
  <c r="J54" i="1"/>
  <c r="J56" i="1"/>
  <c r="J58" i="1"/>
  <c r="J55" i="1"/>
  <c r="J57" i="1"/>
  <c r="J59" i="1"/>
  <c r="A27" i="1"/>
  <c r="M78" i="12"/>
  <c r="AF125" i="12"/>
  <c r="M122" i="12"/>
  <c r="M120" i="12" s="1"/>
  <c r="M118" i="12"/>
  <c r="M115" i="12" s="1"/>
  <c r="M60" i="12"/>
  <c r="M55" i="12" s="1"/>
  <c r="M17" i="12"/>
  <c r="M8" i="12" s="1"/>
  <c r="J39" i="1"/>
  <c r="J43" i="1" s="1"/>
  <c r="J41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2" i="1" l="1"/>
  <c r="G28" i="1"/>
  <c r="G27" i="1" s="1"/>
  <c r="G29" i="1" s="1"/>
  <c r="A28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<sst xmlns="http://schemas.openxmlformats.org/spreadsheetml/2006/main" count="680" uniqueCount="285">
  <si>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</si>
  <si>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</si>
  <si>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</si>
  <si>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</si>
  <si>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</si>
  <si>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</si>
  <si>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</si>
  <si>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</si>
  <si>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</si>
  <si>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</si>
  <si>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</si>
  <si>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</si>
  <si>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</si>
  <si>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</si>
  <si>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</si>
  <si>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</si>
  <si>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</si>
  <si>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</si>
  <si>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</si>
  <si>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</si>
  <si>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</si>
  <si>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</si>
  <si>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</si>
  <si>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</si>
  <si>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</si>
  <si>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</si>
  <si>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</si>
  <si>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</si>
  <si>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</si>
  <si>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</si>
  <si>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</si>
  <si>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</si>
  <si>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</si>
  <si>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</si>
  <si>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</si>
  <si>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</si>
  <si>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</si>
  <si>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</si>
  <si>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</si>
  <si>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</si>
  <si>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</si>
  <si>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</si>
  <si>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</si>
  <si>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02</t>
  </si>
  <si>
    <t>Zpevněné plochy</t>
  </si>
  <si>
    <t>Objekt:</t>
  </si>
  <si>
    <t>Rozpočet:</t>
  </si>
  <si>
    <t>Ing.Milan Zezula</t>
  </si>
  <si>
    <t>682</t>
  </si>
  <si>
    <t>Nemocnice Břeclav - urgentní příjem-příprava</t>
  </si>
  <si>
    <t>Stavba</t>
  </si>
  <si>
    <t>Stavební objekt</t>
  </si>
  <si>
    <t>Celkem za stavbu</t>
  </si>
  <si>
    <t>CZK</t>
  </si>
  <si>
    <t>#POPS</t>
  </si>
  <si>
    <t>Popis stavby: 682 - Nemocnice Břeclav - urgentní příjem-příprava</t>
  </si>
  <si>
    <t>#POPO</t>
  </si>
  <si>
    <t>Popis objektu: 02 - Zpevněné plochy</t>
  </si>
  <si>
    <t>#POPR</t>
  </si>
  <si>
    <t>Popis rozpočtu: 02 - Zpevněné plochy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</si>
  <si>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</si>
  <si>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</si>
  <si>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</si>
  <si>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</si>
  <si>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</si>
  <si>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</si>
  <si>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</si>
  <si>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</si>
  <si>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</si>
  <si>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</si>
  <si>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</si>
  <si>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</si>
  <si>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97</t>
  </si>
  <si>
    <t>Přesuny suti a vybouraných hmot</t>
  </si>
  <si>
    <t>99</t>
  </si>
  <si>
    <t>Staveništní přesun hmot</t>
  </si>
  <si>
    <t>D96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</si>
  <si>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</si>
  <si>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</si>
  <si>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</si>
  <si>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</si>
  <si>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</si>
  <si>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</si>
  <si>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</si>
  <si>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</si>
  <si>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</si>
  <si>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</si>
  <si>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</si>
  <si>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</si>
  <si>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</si>
  <si>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</si>
  <si>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</si>
  <si>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</si>
  <si>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</si>
  <si>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</si>
  <si>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</si>
  <si>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</si>
  <si>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</si>
  <si>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</si>
  <si>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</si>
  <si>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</si>
  <si>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</si>
  <si>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</si>
  <si>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</si>
  <si>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</si>
  <si>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</si>
  <si>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</si>
  <si>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</si>
  <si>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</si>
  <si>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</si>
  <si>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komunikací pro pěší s jakýmkoliv ložem a výplní spár  z betonových nebo kameninových dlaždic nebo tvarovek</t>
  </si>
  <si>
    <t>m2</t>
  </si>
  <si>
    <t>822-1</t>
  </si>
  <si>
    <t>RTS 22/ II</t>
  </si>
  <si>
    <t>RTS 22/ I</t>
  </si>
  <si>
    <t>Práce</t>
  </si>
  <si>
    <t>Běžná</t>
  </si>
  <si>
    <t>POL1_</t>
  </si>
  <si>
    <t>s přemístěním hmot na skládku na vzdálenost do 3 m nebo s naložením na dopravní prostředek</t>
  </si>
  <si>
    <t>SPI</t>
  </si>
  <si>
    <t>rozebrání stávající dlažby : 440+22,75</t>
  </si>
  <si>
    <t>VV</t>
  </si>
  <si>
    <t>113107535R00</t>
  </si>
  <si>
    <t>Odstranění podkladů nebo krytů z kameniva hrubého drceného, v ploše jednotlivě do 50 m2, tloušťka vrstvy 350 mm</t>
  </si>
  <si>
    <t>podkladní vrstvy pod bouranými plochami : 462,75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</si>
  <si>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</si>
  <si>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</si>
  <si>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</si>
  <si>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</si>
  <si>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obrubníky silniční : 17,5+27,5</t>
  </si>
  <si>
    <t>113204111R00</t>
  </si>
  <si>
    <t>Vytrhání obrub záhonových</t>
  </si>
  <si>
    <t>záhonové obrubníky : 17,5+39</t>
  </si>
  <si>
    <t>121101103R00</t>
  </si>
  <si>
    <t>Sejmutí ornice s přemístěním na vzdálenost přes 100 do 250 m</t>
  </si>
  <si>
    <t>m3</t>
  </si>
  <si>
    <t>800-1</t>
  </si>
  <si>
    <t>nebo lesní půdy, s vodorovným přemístěním na hromady v místě upotřebení nebo na dočasné či trvalé skládky se složením</t>
  </si>
  <si>
    <t>sejmutí ornice - terénní úpravy - tl. cca 5cm : 130*0,05</t>
  </si>
  <si>
    <t>122202201R00</t>
  </si>
  <si>
    <t>Odkopávky a prokopávky pro silnice v hornině 3 do 100 m3</t>
  </si>
  <si>
    <t>s přemístěním výkopku v příčných profilech na vzdálenost do 15 m nebo s naložením na dopravní prostředek.</t>
  </si>
  <si>
    <t>odtěžení zeminy v podloží - sanace podloží-fekturovat dle skutečnosti!!!! : 462,75*0,3</t>
  </si>
  <si>
    <t>130001101R00</t>
  </si>
  <si>
    <t>Příplatek k cenám za ztížené vykopávky v horninách jakékoliv třídy</t>
  </si>
  <si>
    <t>Příplatek k cenám hloubených vykopávek za ztížení vykopávky v blízkosti podzemního vedení nebo výbušnin pro jakoukoliv třídu horniny.</t>
  </si>
  <si>
    <t>cca 20% objemu zemních prací - v případě sanace podloží-fakturovat dle skutečnosti : 138,82*0,2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</si>
  <si>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</si>
  <si>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</si>
  <si>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</si>
  <si>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přebytek výkopu - sanace - fakturovat dle skutečnosti : 138,82</t>
  </si>
  <si>
    <t>162701109R00</t>
  </si>
  <si>
    <t>Vodorovné přemístění výkopku příplatek k ceně za každých dalších i započatých 1 000 m přes 10 000 m  z horniny 1 až 4</t>
  </si>
  <si>
    <t>odvoz celkem 11 km ( sanace) : 138,82</t>
  </si>
  <si>
    <t>171101103R00</t>
  </si>
  <si>
    <t>Uložení sypaniny do násypů zhutněných s uzavřením povrchu násypu z hornin soudržných s předepsanou mírou zhutnění v procentech výsledků zkoušek Proctor-Standard                 přes 96 do 100 % PS</t>
  </si>
  <si>
    <t>s rozprostřením sypaniny ve vrstvách a s hrubým urovnáním,</t>
  </si>
  <si>
    <t>sanace aktivní zóny - fakturovat dle skutečnosti : 138,82</t>
  </si>
  <si>
    <t>181101101R00</t>
  </si>
  <si>
    <t>Úprava pláně v zářezech v hornině 1 až 4, bez zhutnění</t>
  </si>
  <si>
    <t>vyrovnáním výškových rozdílů, ploch vodorovných a ploch do sklonu 1 : 5.</t>
  </si>
  <si>
    <t>terénní úpravy : 130</t>
  </si>
  <si>
    <t>181101102R00</t>
  </si>
  <si>
    <t>Úprava pláně v zářezech v hornině 1 až 4, se zhutněním</t>
  </si>
  <si>
    <t>Indiv</t>
  </si>
  <si>
    <t>dlažba : 440</t>
  </si>
  <si>
    <t>reliéfní dlažba : 22,75</t>
  </si>
  <si>
    <t>rozšíření pod obrubníky : (22,3+26,5+1)*0,25+(17,6+39,35)*0,25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</si>
  <si>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</si>
  <si>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</si>
  <si>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</si>
  <si>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199000002R00</t>
  </si>
  <si>
    <t>Poplatky za skládku horniny 1- 4, skupina 17 05 04 z Katalogu odpadů</t>
  </si>
  <si>
    <t>POL1_1</t>
  </si>
  <si>
    <t>zemina - sanace - fakturovat dle skutečnosti!!!! : 138,82</t>
  </si>
  <si>
    <t>180400120RA0</t>
  </si>
  <si>
    <t>Založení trávníku parkového,rovina,s odplevelením</t>
  </si>
  <si>
    <t>Součtová</t>
  </si>
  <si>
    <t>Agregovaná položka</t>
  </si>
  <si>
    <t>POL2_</t>
  </si>
  <si>
    <t>10364200R</t>
  </si>
  <si>
    <t>Ornice pro pozemkové úpravy</t>
  </si>
  <si>
    <t>Vlastní</t>
  </si>
  <si>
    <t>Specifikace</t>
  </si>
  <si>
    <t>POL3_</t>
  </si>
  <si>
    <t>chybějící ornice - cca 50% objemu : 130*0,1*0,5</t>
  </si>
  <si>
    <t>58344209R</t>
  </si>
  <si>
    <t>štěrkodrť frakce 0,0 až 125,0 mm; třída B</t>
  </si>
  <si>
    <t>t</t>
  </si>
  <si>
    <t>sanace - včetně dovozu- fakturovat dle skutečnosti : 138,82*1,925</t>
  </si>
  <si>
    <t>564861111RT4</t>
  </si>
  <si>
    <t>Podklad ze štěrkodrti s rozprostřením a zhutněním frakce 0-63 mm, tloušťka po zhutnění 200 mm, Kamenivo nestanovené</t>
  </si>
  <si>
    <t>567122111R00</t>
  </si>
  <si>
    <t>Podklad z kameniva zpevněného cementem SC C8/10, tloušťka po zhutnění 120 mm</t>
  </si>
  <si>
    <t>bez dilatačních spár, s rozprostřením a zhutněním, ošetřením povrchu podkladu vodou</t>
  </si>
  <si>
    <t>dlažba + reliéf : 440+22,75</t>
  </si>
  <si>
    <t>568111112R00</t>
  </si>
  <si>
    <t>Vyztužení podkladní vrstvy z geotextilie, sklon povrchu do 1:5, role šířky do 7,5 m</t>
  </si>
  <si>
    <t>netkaná geotextilie nad rýhou : (32+12)*0,3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</si>
  <si>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</si>
  <si>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</si>
  <si>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</si>
  <si>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440+22,75</t>
  </si>
  <si>
    <t>599141110</t>
  </si>
  <si>
    <t>Zalití spáry asfalt. modifikovanou zálivkou</t>
  </si>
  <si>
    <t>úprava spár - napojení na stávající stav podél silničních a nájezdových obrubníků : 22,3+26,5+1</t>
  </si>
  <si>
    <t>592451151R</t>
  </si>
  <si>
    <t>Dlažba HOLLAND I SLP skladba 20x10 cm červená dlažba pro nevidomé</t>
  </si>
  <si>
    <t>22,75*1,02</t>
  </si>
  <si>
    <t>67390503R</t>
  </si>
  <si>
    <t>geotextilie PP; funkce drenážní, separační, ochranná, filtrační; plošná hmotnost 300 g/m2; tl. při 20 kPa 2,80 mm; tl. při 2 kPa 4,20 mm</t>
  </si>
  <si>
    <t>SPCM</t>
  </si>
  <si>
    <t>13,20*1,05</t>
  </si>
  <si>
    <t>899331111R00</t>
  </si>
  <si>
    <t>Výšková úprava uličního vstupu nebo vpustě do 20 cm zvýšením poklopu</t>
  </si>
  <si>
    <t>kus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</si>
  <si>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</si>
  <si>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osazení poklopů do nové nivelety : 2</t>
  </si>
  <si>
    <t>915701111R00</t>
  </si>
  <si>
    <t>Zřízení vodorovného značení z nátěrových hmot stopčar, zeber, stínů, šipek, nápisů, přechodů, dělících čar a vodících proužků</t>
  </si>
  <si>
    <t>tl. 2,5 až 3 mm</t>
  </si>
  <si>
    <t>vyznačení stání pro sanitky : 35*0,15*3</t>
  </si>
  <si>
    <t>919735113R00</t>
  </si>
  <si>
    <t>Řezání stávajících krytů nebo podkladů živičných, hloubky přes 100 do 150 mm</t>
  </si>
  <si>
    <t>včetně spotřeby vody</t>
  </si>
  <si>
    <t>zarovnání stávajícího živičného krytu : 49,80</t>
  </si>
  <si>
    <t>917872111T00</t>
  </si>
  <si>
    <t>Osazení stojat. obrub.bet. s opěrou,lože z C 20/25</t>
  </si>
  <si>
    <t>ABO 2-15 : 26,50</t>
  </si>
  <si>
    <t>ABO 2-15N : 22,3</t>
  </si>
  <si>
    <t>přechodový : 1</t>
  </si>
  <si>
    <t>ABO 13-10 : 17,6+39,35</t>
  </si>
  <si>
    <t>59217010R</t>
  </si>
  <si>
    <t>Obrubník silniční betonový 150x250x1000 mm přírodní</t>
  </si>
  <si>
    <t>POL3_1</t>
  </si>
  <si>
    <t>Začátek provozního součtu</t>
  </si>
  <si>
    <t xml:space="preserve">  26,50*1,01</t>
  </si>
  <si>
    <t>Konec provozního součtu</t>
  </si>
  <si>
    <t>27</t>
  </si>
  <si>
    <t>59217410R</t>
  </si>
  <si>
    <t>obrubník chodníkový materiál beton; l = 1000,0 mm; š = 100,0 mm; h = 250,0 mm; barva šedá</t>
  </si>
  <si>
    <t xml:space="preserve">  59,68*1,01</t>
  </si>
  <si>
    <t>61</t>
  </si>
  <si>
    <t>59217476R</t>
  </si>
  <si>
    <t>Obrubník silniční nájezdový 1000/150/150 šedý</t>
  </si>
  <si>
    <t xml:space="preserve">  22,3*1,01</t>
  </si>
  <si>
    <t>23</t>
  </si>
  <si>
    <t>59217479R</t>
  </si>
  <si>
    <t>Obrubník silniční přechodový L,P 1000/150/150-250</t>
  </si>
  <si>
    <t>909      R00</t>
  </si>
  <si>
    <t>Hzs-nezmeritelne stavebni prace</t>
  </si>
  <si>
    <t>h</t>
  </si>
  <si>
    <t>HZS</t>
  </si>
  <si>
    <t>POL10_</t>
  </si>
  <si>
    <t>fakturováno dle skutečnosti potvrzené TDI zápisem v SD : 40</t>
  </si>
  <si>
    <t>979089001R00</t>
  </si>
  <si>
    <t xml:space="preserve">Poplatek za uložení </t>
  </si>
  <si>
    <t>bourana suť (podkladní konstruce) : 462,75*0,77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</si>
  <si>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</si>
  <si>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</si>
  <si>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</si>
  <si>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</si>
  <si>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</si>
  <si>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979990101R00</t>
  </si>
  <si>
    <t>Poplatek za skládku za uložení, směsi betonu a cihel,  , skupina 17 01 01 a 17 01 02 z Katalogu odpadů</t>
  </si>
  <si>
    <t>801-3</t>
  </si>
  <si>
    <t>betonová suť (mimo podkladů z kameniva) : 439,390-356,318</t>
  </si>
  <si>
    <t>979082213R00</t>
  </si>
  <si>
    <t>Vodorovná doprava suti po suchu bez naložení, ale se složením a hrubým urovnáním na vzdálenost do 1 km</t>
  </si>
  <si>
    <t>Přesun suti</t>
  </si>
  <si>
    <t>POL8_</t>
  </si>
  <si>
    <t>979082219R00</t>
  </si>
  <si>
    <t>Vodorovná doprava suti po suchu příplatek k ceně za každý další i započatý 1 km přes 1 km</t>
  </si>
  <si>
    <t>005122 R</t>
  </si>
  <si>
    <t>Provozní vlivy</t>
  </si>
  <si>
    <t>Soubor</t>
  </si>
  <si>
    <t>VRN</t>
  </si>
  <si>
    <t>POL99_1</t>
  </si>
  <si>
    <t>005241010R</t>
  </si>
  <si>
    <t xml:space="preserve">Dokumentace skutečného provedení </t>
  </si>
  <si>
    <t>POL99_8</t>
  </si>
  <si>
    <t>005241020R</t>
  </si>
  <si>
    <t xml:space="preserve">Geodetické zaměření skutečného provedení 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</si>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</sst>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9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D903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22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460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47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SUMIF(F53:F61,A16,I53:I61)+SUMIF(F53:F61,"PSU",I53:I61)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SUMIF(F53:F61,A17,I53:I61)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SUMIF(F53:F61,A18,I53:I61)</f>
        <v>0</v>
      </c>
      <c r="J18" s="85"/>
    </row>
    <row r="19" spans="1:10" ht="23.25" customHeight="1" x14ac:dyDescent="0.2">
      <c r="A19" s="199" t="s">
        <v>79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SUMIF(F53:F61,A19,I53:I61)</f>
        <v>0</v>
      </c>
      <c r="J19" s="85"/>
    </row>
    <row r="20" spans="1:10" ht="23.25" customHeight="1" x14ac:dyDescent="0.2">
      <c r="A20" s="199" t="s">
        <v>78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SUMIF(F53:F61,A20,I53:I61)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50</v>
      </c>
      <c r="C39" s="148"/>
      <c r="D39" s="148"/>
      <c r="E39" s="148"/>
      <c r="F39" s="149">
        <f>'02 02 Pol'!AE125</f>
        <v>0</v>
      </c>
      <c r="G39" s="150">
        <f>'02 02 Pol'!AF125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4"/>
      <c r="C40" s="155" t="s">
        <v>51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">
      <c r="A41" s="136">
        <v>2</v>
      </c>
      <c r="B41" s="154" t="s">
        <v>43</v>
      </c>
      <c r="C41" s="155" t="s">
        <v>44</v>
      </c>
      <c r="D41" s="155"/>
      <c r="E41" s="155"/>
      <c r="F41" s="156">
        <f>'02 02 Pol'!AE125</f>
        <v>0</v>
      </c>
      <c r="G41" s="157">
        <f>'02 02 Pol'!AF125</f>
        <v>0</v>
      </c>
      <c r="H41" s="157"/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">
      <c r="A42" s="136">
        <v>3</v>
      </c>
      <c r="B42" s="160" t="s">
        <v>43</v>
      </c>
      <c r="C42" s="148" t="s">
        <v>44</v>
      </c>
      <c r="D42" s="148"/>
      <c r="E42" s="148"/>
      <c r="F42" s="161">
        <f>'02 02 Pol'!AE125</f>
        <v>0</v>
      </c>
      <c r="G42" s="151">
        <f>'02 02 Pol'!AF125</f>
        <v>0</v>
      </c>
      <c r="H42" s="151"/>
      <c r="I42" s="152">
        <f>F42+G42+H42</f>
        <v>0</v>
      </c>
      <c r="J42" s="153" t="str">
        <f>IF(CenaCelkemVypocet=0,"",I42/CenaCelkemVypocet*100)</f>
        <v/>
      </c>
    </row>
    <row r="43" spans="1:10" ht="25.5" hidden="1" customHeight="1" x14ac:dyDescent="0.2">
      <c r="A43" s="136"/>
      <c r="B43" s="162" t="s">
        <v>52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7" spans="1:10" x14ac:dyDescent="0.2">
      <c r="A47" t="s">
        <v>58</v>
      </c>
      <c r="B47" t="s">
        <v>59</v>
      </c>
    </row>
    <row r="50" spans="1:10" ht="15.75" x14ac:dyDescent="0.25">
      <c r="B50" s="178" t="s">
        <v>60</v>
      </c>
    </row>
    <row r="52" spans="1:10" ht="25.5" customHeight="1" x14ac:dyDescent="0.2">
      <c r="A52" s="180"/>
      <c r="B52" s="183" t="s">
        <v>17</v>
      </c>
      <c r="C52" s="183" t="s">
        <v>5</v>
      </c>
      <c r="D52" s="184"/>
      <c r="E52" s="184"/>
      <c r="F52" s="185" t="s">
        <v>61</v>
      </c>
      <c r="G52" s="185"/>
      <c r="H52" s="185"/>
      <c r="I52" s="185" t="s">
        <v>29</v>
      </c>
      <c r="J52" s="185" t="s">
        <v>0</v>
      </c>
    </row>
    <row r="53" spans="1:10" ht="36.75" customHeight="1" x14ac:dyDescent="0.2">
      <c r="A53" s="181"/>
      <c r="B53" s="186" t="s">
        <v>62</v>
      </c>
      <c r="C53" s="187" t="s">
        <v>63</v>
      </c>
      <c r="D53" s="188"/>
      <c r="E53" s="188"/>
      <c r="F53" s="195" t="s">
        <v>24</v>
      </c>
      <c r="G53" s="196"/>
      <c r="H53" s="196"/>
      <c r="I53" s="196">
        <f>'02 02 Pol'!G8</f>
        <v>0</v>
      </c>
      <c r="J53" s="192" t="str">
        <f>IF(I62=0,"",I53/I62*100)</f>
        <v/>
      </c>
    </row>
    <row r="54" spans="1:10" ht="36.75" customHeight="1" x14ac:dyDescent="0.2">
      <c r="A54" s="181"/>
      <c r="B54" s="186" t="s">
        <v>64</v>
      </c>
      <c r="C54" s="187" t="s">
        <v>65</v>
      </c>
      <c r="D54" s="188"/>
      <c r="E54" s="188"/>
      <c r="F54" s="195" t="s">
        <v>24</v>
      </c>
      <c r="G54" s="196"/>
      <c r="H54" s="196"/>
      <c r="I54" s="196">
        <f>'02 02 Pol'!G55</f>
        <v>0</v>
      </c>
      <c r="J54" s="192" t="str">
        <f>IF(I62=0,"",I54/I62*100)</f>
        <v/>
      </c>
    </row>
    <row r="55" spans="1:10" ht="36.75" customHeight="1" x14ac:dyDescent="0.2">
      <c r="A55" s="181"/>
      <c r="B55" s="186" t="s">
        <v>66</v>
      </c>
      <c r="C55" s="187" t="s">
        <v>67</v>
      </c>
      <c r="D55" s="188"/>
      <c r="E55" s="188"/>
      <c r="F55" s="195" t="s">
        <v>24</v>
      </c>
      <c r="G55" s="196"/>
      <c r="H55" s="196"/>
      <c r="I55" s="196">
        <f>'02 02 Pol'!G74</f>
        <v>0</v>
      </c>
      <c r="J55" s="192" t="str">
        <f>IF(I62=0,"",I55/I62*100)</f>
        <v/>
      </c>
    </row>
    <row r="56" spans="1:10" ht="36.75" customHeight="1" x14ac:dyDescent="0.2">
      <c r="A56" s="181"/>
      <c r="B56" s="186" t="s">
        <v>68</v>
      </c>
      <c r="C56" s="187" t="s">
        <v>69</v>
      </c>
      <c r="D56" s="188"/>
      <c r="E56" s="188"/>
      <c r="F56" s="195" t="s">
        <v>24</v>
      </c>
      <c r="G56" s="196"/>
      <c r="H56" s="196"/>
      <c r="I56" s="196">
        <f>'02 02 Pol'!G78</f>
        <v>0</v>
      </c>
      <c r="J56" s="192" t="str">
        <f>IF(I62=0,"",I56/I62*100)</f>
        <v/>
      </c>
    </row>
    <row r="57" spans="1:10" ht="36.75" customHeight="1" x14ac:dyDescent="0.2">
      <c r="A57" s="181"/>
      <c r="B57" s="186" t="s">
        <v>70</v>
      </c>
      <c r="C57" s="187" t="s">
        <v>71</v>
      </c>
      <c r="D57" s="188"/>
      <c r="E57" s="188"/>
      <c r="F57" s="195" t="s">
        <v>24</v>
      </c>
      <c r="G57" s="196"/>
      <c r="H57" s="196"/>
      <c r="I57" s="196">
        <f>'02 02 Pol'!G106</f>
        <v>0</v>
      </c>
      <c r="J57" s="192" t="str">
        <f>IF(I62=0,"",I57/I62*100)</f>
        <v/>
      </c>
    </row>
    <row r="58" spans="1:10" ht="36.75" customHeight="1" x14ac:dyDescent="0.2">
      <c r="A58" s="181"/>
      <c r="B58" s="186" t="s">
        <v>72</v>
      </c>
      <c r="C58" s="187" t="s">
        <v>73</v>
      </c>
      <c r="D58" s="188"/>
      <c r="E58" s="188"/>
      <c r="F58" s="195" t="s">
        <v>24</v>
      </c>
      <c r="G58" s="196"/>
      <c r="H58" s="196"/>
      <c r="I58" s="196">
        <f>'02 02 Pol'!G109</f>
        <v>0</v>
      </c>
      <c r="J58" s="192" t="str">
        <f>IF(I62=0,"",I58/I62*100)</f>
        <v/>
      </c>
    </row>
    <row r="59" spans="1:10" ht="36.75" customHeight="1" x14ac:dyDescent="0.2">
      <c r="A59" s="181"/>
      <c r="B59" s="186" t="s">
        <v>74</v>
      </c>
      <c r="C59" s="187" t="s">
        <v>75</v>
      </c>
      <c r="D59" s="188"/>
      <c r="E59" s="188"/>
      <c r="F59" s="195" t="s">
        <v>24</v>
      </c>
      <c r="G59" s="196"/>
      <c r="H59" s="196"/>
      <c r="I59" s="196">
        <f>'02 02 Pol'!G112</f>
        <v>0</v>
      </c>
      <c r="J59" s="192" t="str">
        <f>IF(I62=0,"",I59/I62*100)</f>
        <v/>
      </c>
    </row>
    <row r="60" spans="1:10" ht="36.75" customHeight="1" x14ac:dyDescent="0.2">
      <c r="A60" s="181"/>
      <c r="B60" s="186" t="s">
        <v>76</v>
      </c>
      <c r="C60" s="187" t="s">
        <v>73</v>
      </c>
      <c r="D60" s="188"/>
      <c r="E60" s="188"/>
      <c r="F60" s="195" t="s">
        <v>77</v>
      </c>
      <c r="G60" s="196"/>
      <c r="H60" s="196"/>
      <c r="I60" s="196">
        <f>'02 02 Pol'!G115</f>
        <v>0</v>
      </c>
      <c r="J60" s="192" t="str">
        <f>IF(I62=0,"",I60/I62*100)</f>
        <v/>
      </c>
    </row>
    <row r="61" spans="1:10" ht="36.75" customHeight="1" x14ac:dyDescent="0.2">
      <c r="A61" s="181"/>
      <c r="B61" s="186" t="s">
        <v>78</v>
      </c>
      <c r="C61" s="187" t="s">
        <v>28</v>
      </c>
      <c r="D61" s="188"/>
      <c r="E61" s="188"/>
      <c r="F61" s="195" t="s">
        <v>78</v>
      </c>
      <c r="G61" s="196"/>
      <c r="H61" s="196"/>
      <c r="I61" s="196">
        <f>'02 02 Pol'!G120</f>
        <v>0</v>
      </c>
      <c r="J61" s="192" t="str">
        <f>IF(I62=0,"",I61/I62*100)</f>
        <v/>
      </c>
    </row>
    <row r="62" spans="1:10" ht="25.5" customHeight="1" x14ac:dyDescent="0.2">
      <c r="A62" s="182"/>
      <c r="B62" s="189" t="s">
        <v>1</v>
      </c>
      <c r="C62" s="190"/>
      <c r="D62" s="191"/>
      <c r="E62" s="191"/>
      <c r="F62" s="197"/>
      <c r="G62" s="198"/>
      <c r="H62" s="198"/>
      <c r="I62" s="198">
        <f>SUM(I53:I61)</f>
        <v>0</v>
      </c>
      <c r="J62" s="193">
        <f>SUM(J53:J61)</f>
        <v>0</v>
      </c>
    </row>
    <row r="63" spans="1:10" x14ac:dyDescent="0.2">
      <c r="F63" s="135"/>
      <c r="G63" s="135"/>
      <c r="H63" s="135"/>
      <c r="I63" s="135"/>
      <c r="J63" s="194"/>
    </row>
    <row r="64" spans="1:10" x14ac:dyDescent="0.2">
      <c r="F64" s="135"/>
      <c r="G64" s="135"/>
      <c r="H64" s="135"/>
      <c r="I64" s="135"/>
      <c r="J64" s="194"/>
    </row>
    <row r="65" spans="6:10" x14ac:dyDescent="0.2">
      <c r="F65" s="135"/>
      <c r="G65" s="135"/>
      <c r="H65" s="135"/>
      <c r="I65" s="135"/>
      <c r="J65" s="194"/>
    </row>
  </sheetData>
  <sheetProtection password="D903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8:E58"/>
    <mergeCell ref="C59:E59"/>
    <mergeCell ref="C60:E60"/>
    <mergeCell ref="C61:E61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D90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80</v>
      </c>
      <c r="B1" s="200"/>
      <c r="C1" s="200"/>
      <c r="D1" s="200"/>
      <c r="E1" s="200"/>
      <c r="F1" s="200"/>
      <c r="G1" s="200"/>
      <c r="AG1" t="s">
        <v>81</v>
      </c>
    </row>
    <row r="2" spans="1:60" ht="24.95" customHeight="1" x14ac:dyDescent="0.2">
      <c r="A2" s="201" t="s">
        <v>7</v>
      </c>
      <c r="B2" s="49" t="s">
        <v>48</v>
      </c>
      <c r="C2" s="204" t="s">
        <v>49</v>
      </c>
      <c r="D2" s="202"/>
      <c r="E2" s="202"/>
      <c r="F2" s="202"/>
      <c r="G2" s="203"/>
      <c r="AG2" t="s">
        <v>82</v>
      </c>
    </row>
    <row r="3" spans="1:60" ht="24.95" customHeight="1" x14ac:dyDescent="0.2">
      <c r="A3" s="201" t="s">
        <v>8</v>
      </c>
      <c r="B3" s="49" t="s">
        <v>43</v>
      </c>
      <c r="C3" s="204" t="s">
        <v>44</v>
      </c>
      <c r="D3" s="202"/>
      <c r="E3" s="202"/>
      <c r="F3" s="202"/>
      <c r="G3" s="203"/>
      <c r="AC3" s="179" t="s">
        <v>82</v>
      </c>
      <c r="AG3" t="s">
        <v>83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84</v>
      </c>
    </row>
    <row r="5" spans="1:60" x14ac:dyDescent="0.2">
      <c r="D5" s="10"/>
    </row>
    <row r="6" spans="1:60" ht="38.25" x14ac:dyDescent="0.2">
      <c r="A6" s="211" t="s">
        <v>85</v>
      </c>
      <c r="B6" s="213" t="s">
        <v>86</v>
      </c>
      <c r="C6" s="213" t="s">
        <v>87</v>
      </c>
      <c r="D6" s="212" t="s">
        <v>88</v>
      </c>
      <c r="E6" s="211" t="s">
        <v>89</v>
      </c>
      <c r="F6" s="210" t="s">
        <v>90</v>
      </c>
      <c r="G6" s="211" t="s">
        <v>29</v>
      </c>
      <c r="H6" s="214" t="s">
        <v>30</v>
      </c>
      <c r="I6" s="214" t="s">
        <v>91</v>
      </c>
      <c r="J6" s="214" t="s">
        <v>31</v>
      </c>
      <c r="K6" s="214" t="s">
        <v>92</v>
      </c>
      <c r="L6" s="214" t="s">
        <v>93</v>
      </c>
      <c r="M6" s="214" t="s">
        <v>94</v>
      </c>
      <c r="N6" s="214" t="s">
        <v>95</v>
      </c>
      <c r="O6" s="214" t="s">
        <v>96</v>
      </c>
      <c r="P6" s="214" t="s">
        <v>97</v>
      </c>
      <c r="Q6" s="214" t="s">
        <v>98</v>
      </c>
      <c r="R6" s="214" t="s">
        <v>99</v>
      </c>
      <c r="S6" s="214" t="s">
        <v>100</v>
      </c>
      <c r="T6" s="214" t="s">
        <v>101</v>
      </c>
      <c r="U6" s="214" t="s">
        <v>102</v>
      </c>
      <c r="V6" s="214" t="s">
        <v>103</v>
      </c>
      <c r="W6" s="214" t="s">
        <v>104</v>
      </c>
      <c r="X6" s="214" t="s">
        <v>105</v>
      </c>
      <c r="Y6" s="214" t="s">
        <v>106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31" t="s">
        <v>107</v>
      </c>
      <c r="B8" s="232" t="s">
        <v>62</v>
      </c>
      <c r="C8" s="254" t="s">
        <v>63</v>
      </c>
      <c r="D8" s="233"/>
      <c r="E8" s="234"/>
      <c r="F8" s="235"/>
      <c r="G8" s="235">
        <f>SUMIF(AG9:AG54,"&lt;&gt;NOR",G9:G54)</f>
        <v>0</v>
      </c>
      <c r="H8" s="235"/>
      <c r="I8" s="235">
        <f>SUM(I9:I54)</f>
        <v>0</v>
      </c>
      <c r="J8" s="235"/>
      <c r="K8" s="235">
        <f>SUM(K9:K54)</f>
        <v>0</v>
      </c>
      <c r="L8" s="235"/>
      <c r="M8" s="235">
        <f>SUM(M9:M54)</f>
        <v>0</v>
      </c>
      <c r="N8" s="234"/>
      <c r="O8" s="234">
        <f>SUM(O9:O54)</f>
        <v>0.02</v>
      </c>
      <c r="P8" s="234"/>
      <c r="Q8" s="234">
        <f>SUM(Q9:Q54)</f>
        <v>439.39</v>
      </c>
      <c r="R8" s="235"/>
      <c r="S8" s="235"/>
      <c r="T8" s="236"/>
      <c r="U8" s="230"/>
      <c r="V8" s="230">
        <f>SUM(V9:V54)</f>
        <v>759.96999999999991</v>
      </c>
      <c r="W8" s="230"/>
      <c r="X8" s="230"/>
      <c r="Y8" s="230"/>
      <c r="AG8" t="s">
        <v>108</v>
      </c>
    </row>
    <row r="9" spans="1:60" ht="22.5" outlineLevel="1" x14ac:dyDescent="0.2">
      <c r="A9" s="238">
        <v>1</v>
      </c>
      <c r="B9" s="239" t="s">
        <v>109</v>
      </c>
      <c r="C9" s="255" t="s">
        <v>110</v>
      </c>
      <c r="D9" s="240" t="s">
        <v>111</v>
      </c>
      <c r="E9" s="241">
        <v>462.75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0.13800000000000001</v>
      </c>
      <c r="Q9" s="241">
        <f>ROUND(E9*P9,2)</f>
        <v>63.86</v>
      </c>
      <c r="R9" s="243" t="s">
        <v>112</v>
      </c>
      <c r="S9" s="243" t="s">
        <v>113</v>
      </c>
      <c r="T9" s="244" t="s">
        <v>114</v>
      </c>
      <c r="U9" s="225">
        <v>0.16</v>
      </c>
      <c r="V9" s="225">
        <f>ROUND(E9*U9,2)</f>
        <v>74.040000000000006</v>
      </c>
      <c r="W9" s="225"/>
      <c r="X9" s="225" t="s">
        <v>115</v>
      </c>
      <c r="Y9" s="225" t="s">
        <v>116</v>
      </c>
      <c r="Z9" s="215"/>
      <c r="AA9" s="215"/>
      <c r="AB9" s="215"/>
      <c r="AC9" s="215"/>
      <c r="AD9" s="215"/>
      <c r="AE9" s="215"/>
      <c r="AF9" s="215"/>
      <c r="AG9" s="215" t="s">
        <v>117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">
      <c r="A10" s="222"/>
      <c r="B10" s="223"/>
      <c r="C10" s="256" t="s">
        <v>118</v>
      </c>
      <c r="D10" s="245"/>
      <c r="E10" s="245"/>
      <c r="F10" s="245"/>
      <c r="G10" s="245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119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2" x14ac:dyDescent="0.2">
      <c r="A11" s="222"/>
      <c r="B11" s="223"/>
      <c r="C11" s="257" t="s">
        <v>120</v>
      </c>
      <c r="D11" s="226"/>
      <c r="E11" s="227">
        <v>462.75</v>
      </c>
      <c r="F11" s="225"/>
      <c r="G11" s="22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121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2.5" outlineLevel="1" x14ac:dyDescent="0.2">
      <c r="A12" s="238">
        <v>2</v>
      </c>
      <c r="B12" s="239" t="s">
        <v>122</v>
      </c>
      <c r="C12" s="255" t="s">
        <v>123</v>
      </c>
      <c r="D12" s="240" t="s">
        <v>111</v>
      </c>
      <c r="E12" s="241">
        <v>462.75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</v>
      </c>
      <c r="O12" s="241">
        <f>ROUND(E12*N12,2)</f>
        <v>0</v>
      </c>
      <c r="P12" s="241">
        <v>0.77</v>
      </c>
      <c r="Q12" s="241">
        <f>ROUND(E12*P12,2)</f>
        <v>356.32</v>
      </c>
      <c r="R12" s="243" t="s">
        <v>112</v>
      </c>
      <c r="S12" s="243" t="s">
        <v>113</v>
      </c>
      <c r="T12" s="244" t="s">
        <v>114</v>
      </c>
      <c r="U12" s="225">
        <v>1.1499999999999999</v>
      </c>
      <c r="V12" s="225">
        <f>ROUND(E12*U12,2)</f>
        <v>532.16</v>
      </c>
      <c r="W12" s="225"/>
      <c r="X12" s="225" t="s">
        <v>115</v>
      </c>
      <c r="Y12" s="225" t="s">
        <v>116</v>
      </c>
      <c r="Z12" s="215"/>
      <c r="AA12" s="215"/>
      <c r="AB12" s="215"/>
      <c r="AC12" s="215"/>
      <c r="AD12" s="215"/>
      <c r="AE12" s="215"/>
      <c r="AF12" s="215"/>
      <c r="AG12" s="215" t="s">
        <v>117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2" x14ac:dyDescent="0.2">
      <c r="A13" s="222"/>
      <c r="B13" s="223"/>
      <c r="C13" s="257" t="s">
        <v>124</v>
      </c>
      <c r="D13" s="226"/>
      <c r="E13" s="227">
        <v>462.75</v>
      </c>
      <c r="F13" s="225"/>
      <c r="G13" s="225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5"/>
      <c r="AA13" s="215"/>
      <c r="AB13" s="215"/>
      <c r="AC13" s="215"/>
      <c r="AD13" s="215"/>
      <c r="AE13" s="215"/>
      <c r="AF13" s="215"/>
      <c r="AG13" s="215" t="s">
        <v>121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38">
        <v>3</v>
      </c>
      <c r="B14" s="239" t="s">
        <v>125</v>
      </c>
      <c r="C14" s="255" t="s">
        <v>126</v>
      </c>
      <c r="D14" s="240" t="s">
        <v>127</v>
      </c>
      <c r="E14" s="241">
        <v>45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1">
        <v>0</v>
      </c>
      <c r="O14" s="241">
        <f>ROUND(E14*N14,2)</f>
        <v>0</v>
      </c>
      <c r="P14" s="241">
        <v>0.27</v>
      </c>
      <c r="Q14" s="241">
        <f>ROUND(E14*P14,2)</f>
        <v>12.15</v>
      </c>
      <c r="R14" s="243" t="s">
        <v>112</v>
      </c>
      <c r="S14" s="243" t="s">
        <v>113</v>
      </c>
      <c r="T14" s="244" t="s">
        <v>113</v>
      </c>
      <c r="U14" s="225">
        <v>0.12</v>
      </c>
      <c r="V14" s="225">
        <f>ROUND(E14*U14,2)</f>
        <v>5.4</v>
      </c>
      <c r="W14" s="225"/>
      <c r="X14" s="225" t="s">
        <v>115</v>
      </c>
      <c r="Y14" s="225" t="s">
        <v>116</v>
      </c>
      <c r="Z14" s="215"/>
      <c r="AA14" s="215"/>
      <c r="AB14" s="215"/>
      <c r="AC14" s="215"/>
      <c r="AD14" s="215"/>
      <c r="AE14" s="215"/>
      <c r="AF14" s="215"/>
      <c r="AG14" s="215" t="s">
        <v>117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2" x14ac:dyDescent="0.2">
      <c r="A15" s="222"/>
      <c r="B15" s="223"/>
      <c r="C15" s="256" t="s">
        <v>128</v>
      </c>
      <c r="D15" s="245"/>
      <c r="E15" s="245"/>
      <c r="F15" s="245"/>
      <c r="G15" s="245"/>
      <c r="H15" s="225"/>
      <c r="I15" s="225"/>
      <c r="J15" s="225"/>
      <c r="K15" s="225"/>
      <c r="L15" s="225"/>
      <c r="M15" s="225"/>
      <c r="N15" s="224"/>
      <c r="O15" s="224"/>
      <c r="P15" s="224"/>
      <c r="Q15" s="224"/>
      <c r="R15" s="225"/>
      <c r="S15" s="225"/>
      <c r="T15" s="225"/>
      <c r="U15" s="225"/>
      <c r="V15" s="225"/>
      <c r="W15" s="225"/>
      <c r="X15" s="225"/>
      <c r="Y15" s="225"/>
      <c r="Z15" s="215"/>
      <c r="AA15" s="215"/>
      <c r="AB15" s="215"/>
      <c r="AC15" s="215"/>
      <c r="AD15" s="215"/>
      <c r="AE15" s="215"/>
      <c r="AF15" s="215"/>
      <c r="AG15" s="215" t="s">
        <v>119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46" t="str">
        <f>C15</f>
        <v>s vybouráním lože, s přemístěním hmot na skládku na vzdálenost do 3 m nebo naložením na dopravní prostředek</v>
      </c>
      <c r="BB15" s="215"/>
      <c r="BC15" s="215"/>
      <c r="BD15" s="215"/>
      <c r="BE15" s="215"/>
      <c r="BF15" s="215"/>
      <c r="BG15" s="215"/>
      <c r="BH15" s="215"/>
    </row>
    <row r="16" spans="1:60" outlineLevel="2" x14ac:dyDescent="0.2">
      <c r="A16" s="222"/>
      <c r="B16" s="223"/>
      <c r="C16" s="257" t="s">
        <v>129</v>
      </c>
      <c r="D16" s="226"/>
      <c r="E16" s="227">
        <v>45</v>
      </c>
      <c r="F16" s="225"/>
      <c r="G16" s="225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5"/>
      <c r="AA16" s="215"/>
      <c r="AB16" s="215"/>
      <c r="AC16" s="215"/>
      <c r="AD16" s="215"/>
      <c r="AE16" s="215"/>
      <c r="AF16" s="215"/>
      <c r="AG16" s="215" t="s">
        <v>121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38">
        <v>4</v>
      </c>
      <c r="B17" s="239" t="s">
        <v>130</v>
      </c>
      <c r="C17" s="255" t="s">
        <v>131</v>
      </c>
      <c r="D17" s="240" t="s">
        <v>127</v>
      </c>
      <c r="E17" s="241">
        <v>56.5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1">
        <v>0</v>
      </c>
      <c r="O17" s="241">
        <f>ROUND(E17*N17,2)</f>
        <v>0</v>
      </c>
      <c r="P17" s="241">
        <v>0.125</v>
      </c>
      <c r="Q17" s="241">
        <f>ROUND(E17*P17,2)</f>
        <v>7.06</v>
      </c>
      <c r="R17" s="243" t="s">
        <v>112</v>
      </c>
      <c r="S17" s="243" t="s">
        <v>113</v>
      </c>
      <c r="T17" s="244" t="s">
        <v>113</v>
      </c>
      <c r="U17" s="225">
        <v>0.08</v>
      </c>
      <c r="V17" s="225">
        <f>ROUND(E17*U17,2)</f>
        <v>4.5199999999999996</v>
      </c>
      <c r="W17" s="225"/>
      <c r="X17" s="225" t="s">
        <v>115</v>
      </c>
      <c r="Y17" s="225" t="s">
        <v>116</v>
      </c>
      <c r="Z17" s="215"/>
      <c r="AA17" s="215"/>
      <c r="AB17" s="215"/>
      <c r="AC17" s="215"/>
      <c r="AD17" s="215"/>
      <c r="AE17" s="215"/>
      <c r="AF17" s="215"/>
      <c r="AG17" s="215" t="s">
        <v>117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2" x14ac:dyDescent="0.2">
      <c r="A18" s="222"/>
      <c r="B18" s="223"/>
      <c r="C18" s="256" t="s">
        <v>128</v>
      </c>
      <c r="D18" s="245"/>
      <c r="E18" s="245"/>
      <c r="F18" s="245"/>
      <c r="G18" s="245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5"/>
      <c r="AA18" s="215"/>
      <c r="AB18" s="215"/>
      <c r="AC18" s="215"/>
      <c r="AD18" s="215"/>
      <c r="AE18" s="215"/>
      <c r="AF18" s="215"/>
      <c r="AG18" s="215" t="s">
        <v>119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46" t="str">
        <f>C18</f>
        <v>s vybouráním lože, s přemístěním hmot na skládku na vzdálenost do 3 m nebo naložením na dopravní prostředek</v>
      </c>
      <c r="BB18" s="215"/>
      <c r="BC18" s="215"/>
      <c r="BD18" s="215"/>
      <c r="BE18" s="215"/>
      <c r="BF18" s="215"/>
      <c r="BG18" s="215"/>
      <c r="BH18" s="215"/>
    </row>
    <row r="19" spans="1:60" outlineLevel="2" x14ac:dyDescent="0.2">
      <c r="A19" s="222"/>
      <c r="B19" s="223"/>
      <c r="C19" s="257" t="s">
        <v>132</v>
      </c>
      <c r="D19" s="226"/>
      <c r="E19" s="227">
        <v>56.5</v>
      </c>
      <c r="F19" s="225"/>
      <c r="G19" s="225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5"/>
      <c r="AA19" s="215"/>
      <c r="AB19" s="215"/>
      <c r="AC19" s="215"/>
      <c r="AD19" s="215"/>
      <c r="AE19" s="215"/>
      <c r="AF19" s="215"/>
      <c r="AG19" s="215" t="s">
        <v>121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38">
        <v>5</v>
      </c>
      <c r="B20" s="239" t="s">
        <v>133</v>
      </c>
      <c r="C20" s="255" t="s">
        <v>134</v>
      </c>
      <c r="D20" s="240" t="s">
        <v>135</v>
      </c>
      <c r="E20" s="241">
        <v>6.5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1">
        <v>0</v>
      </c>
      <c r="O20" s="241">
        <f>ROUND(E20*N20,2)</f>
        <v>0</v>
      </c>
      <c r="P20" s="241">
        <v>0</v>
      </c>
      <c r="Q20" s="241">
        <f>ROUND(E20*P20,2)</f>
        <v>0</v>
      </c>
      <c r="R20" s="243" t="s">
        <v>136</v>
      </c>
      <c r="S20" s="243" t="s">
        <v>113</v>
      </c>
      <c r="T20" s="244" t="s">
        <v>113</v>
      </c>
      <c r="U20" s="225">
        <v>1.34E-2</v>
      </c>
      <c r="V20" s="225">
        <f>ROUND(E20*U20,2)</f>
        <v>0.09</v>
      </c>
      <c r="W20" s="225"/>
      <c r="X20" s="225" t="s">
        <v>115</v>
      </c>
      <c r="Y20" s="225" t="s">
        <v>116</v>
      </c>
      <c r="Z20" s="215"/>
      <c r="AA20" s="215"/>
      <c r="AB20" s="215"/>
      <c r="AC20" s="215"/>
      <c r="AD20" s="215"/>
      <c r="AE20" s="215"/>
      <c r="AF20" s="215"/>
      <c r="AG20" s="215" t="s">
        <v>117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2" x14ac:dyDescent="0.2">
      <c r="A21" s="222"/>
      <c r="B21" s="223"/>
      <c r="C21" s="256" t="s">
        <v>137</v>
      </c>
      <c r="D21" s="245"/>
      <c r="E21" s="245"/>
      <c r="F21" s="245"/>
      <c r="G21" s="245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5"/>
      <c r="AA21" s="215"/>
      <c r="AB21" s="215"/>
      <c r="AC21" s="215"/>
      <c r="AD21" s="215"/>
      <c r="AE21" s="215"/>
      <c r="AF21" s="215"/>
      <c r="AG21" s="215" t="s">
        <v>119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46" t="str">
        <f>C21</f>
        <v>nebo lesní půdy, s vodorovným přemístěním na hromady v místě upotřebení nebo na dočasné či trvalé skládky se složením</v>
      </c>
      <c r="BB21" s="215"/>
      <c r="BC21" s="215"/>
      <c r="BD21" s="215"/>
      <c r="BE21" s="215"/>
      <c r="BF21" s="215"/>
      <c r="BG21" s="215"/>
      <c r="BH21" s="215"/>
    </row>
    <row r="22" spans="1:60" outlineLevel="2" x14ac:dyDescent="0.2">
      <c r="A22" s="222"/>
      <c r="B22" s="223"/>
      <c r="C22" s="257" t="s">
        <v>138</v>
      </c>
      <c r="D22" s="226"/>
      <c r="E22" s="227">
        <v>6.5</v>
      </c>
      <c r="F22" s="225"/>
      <c r="G22" s="225"/>
      <c r="H22" s="225"/>
      <c r="I22" s="225"/>
      <c r="J22" s="225"/>
      <c r="K22" s="225"/>
      <c r="L22" s="225"/>
      <c r="M22" s="225"/>
      <c r="N22" s="224"/>
      <c r="O22" s="224"/>
      <c r="P22" s="224"/>
      <c r="Q22" s="224"/>
      <c r="R22" s="225"/>
      <c r="S22" s="225"/>
      <c r="T22" s="225"/>
      <c r="U22" s="225"/>
      <c r="V22" s="225"/>
      <c r="W22" s="225"/>
      <c r="X22" s="225"/>
      <c r="Y22" s="225"/>
      <c r="Z22" s="215"/>
      <c r="AA22" s="215"/>
      <c r="AB22" s="215"/>
      <c r="AC22" s="215"/>
      <c r="AD22" s="215"/>
      <c r="AE22" s="215"/>
      <c r="AF22" s="215"/>
      <c r="AG22" s="215" t="s">
        <v>121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38">
        <v>6</v>
      </c>
      <c r="B23" s="239" t="s">
        <v>139</v>
      </c>
      <c r="C23" s="255" t="s">
        <v>140</v>
      </c>
      <c r="D23" s="240" t="s">
        <v>135</v>
      </c>
      <c r="E23" s="241">
        <v>138.82499999999999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3" t="s">
        <v>136</v>
      </c>
      <c r="S23" s="243" t="s">
        <v>113</v>
      </c>
      <c r="T23" s="244" t="s">
        <v>113</v>
      </c>
      <c r="U23" s="225">
        <v>0.42199999999999999</v>
      </c>
      <c r="V23" s="225">
        <f>ROUND(E23*U23,2)</f>
        <v>58.58</v>
      </c>
      <c r="W23" s="225"/>
      <c r="X23" s="225" t="s">
        <v>115</v>
      </c>
      <c r="Y23" s="225" t="s">
        <v>116</v>
      </c>
      <c r="Z23" s="215"/>
      <c r="AA23" s="215"/>
      <c r="AB23" s="215"/>
      <c r="AC23" s="215"/>
      <c r="AD23" s="215"/>
      <c r="AE23" s="215"/>
      <c r="AF23" s="215"/>
      <c r="AG23" s="215" t="s">
        <v>117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2" x14ac:dyDescent="0.2">
      <c r="A24" s="222"/>
      <c r="B24" s="223"/>
      <c r="C24" s="256" t="s">
        <v>141</v>
      </c>
      <c r="D24" s="245"/>
      <c r="E24" s="245"/>
      <c r="F24" s="245"/>
      <c r="G24" s="245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25"/>
      <c r="Z24" s="215"/>
      <c r="AA24" s="215"/>
      <c r="AB24" s="215"/>
      <c r="AC24" s="215"/>
      <c r="AD24" s="215"/>
      <c r="AE24" s="215"/>
      <c r="AF24" s="215"/>
      <c r="AG24" s="215" t="s">
        <v>119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46" t="str">
        <f>C24</f>
        <v>s přemístěním výkopku v příčných profilech na vzdálenost do 15 m nebo s naložením na dopravní prostředek.</v>
      </c>
      <c r="BB24" s="215"/>
      <c r="BC24" s="215"/>
      <c r="BD24" s="215"/>
      <c r="BE24" s="215"/>
      <c r="BF24" s="215"/>
      <c r="BG24" s="215"/>
      <c r="BH24" s="215"/>
    </row>
    <row r="25" spans="1:60" outlineLevel="2" x14ac:dyDescent="0.2">
      <c r="A25" s="222"/>
      <c r="B25" s="223"/>
      <c r="C25" s="257" t="s">
        <v>142</v>
      </c>
      <c r="D25" s="226"/>
      <c r="E25" s="227">
        <v>138.82499999999999</v>
      </c>
      <c r="F25" s="225"/>
      <c r="G25" s="225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5"/>
      <c r="AA25" s="215"/>
      <c r="AB25" s="215"/>
      <c r="AC25" s="215"/>
      <c r="AD25" s="215"/>
      <c r="AE25" s="215"/>
      <c r="AF25" s="215"/>
      <c r="AG25" s="215" t="s">
        <v>121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38">
        <v>7</v>
      </c>
      <c r="B26" s="239" t="s">
        <v>143</v>
      </c>
      <c r="C26" s="255" t="s">
        <v>144</v>
      </c>
      <c r="D26" s="240" t="s">
        <v>135</v>
      </c>
      <c r="E26" s="241">
        <v>27.763999999999999</v>
      </c>
      <c r="F26" s="242"/>
      <c r="G26" s="243">
        <f>ROUND(E26*F26,2)</f>
        <v>0</v>
      </c>
      <c r="H26" s="242"/>
      <c r="I26" s="243">
        <f>ROUND(E26*H26,2)</f>
        <v>0</v>
      </c>
      <c r="J26" s="242"/>
      <c r="K26" s="243">
        <f>ROUND(E26*J26,2)</f>
        <v>0</v>
      </c>
      <c r="L26" s="243">
        <v>21</v>
      </c>
      <c r="M26" s="243">
        <f>G26*(1+L26/100)</f>
        <v>0</v>
      </c>
      <c r="N26" s="241">
        <v>0</v>
      </c>
      <c r="O26" s="241">
        <f>ROUND(E26*N26,2)</f>
        <v>0</v>
      </c>
      <c r="P26" s="241">
        <v>0</v>
      </c>
      <c r="Q26" s="241">
        <f>ROUND(E26*P26,2)</f>
        <v>0</v>
      </c>
      <c r="R26" s="243" t="s">
        <v>136</v>
      </c>
      <c r="S26" s="243" t="s">
        <v>113</v>
      </c>
      <c r="T26" s="244" t="s">
        <v>114</v>
      </c>
      <c r="U26" s="225">
        <v>1.76</v>
      </c>
      <c r="V26" s="225">
        <f>ROUND(E26*U26,2)</f>
        <v>48.86</v>
      </c>
      <c r="W26" s="225"/>
      <c r="X26" s="225" t="s">
        <v>115</v>
      </c>
      <c r="Y26" s="225" t="s">
        <v>116</v>
      </c>
      <c r="Z26" s="215"/>
      <c r="AA26" s="215"/>
      <c r="AB26" s="215"/>
      <c r="AC26" s="215"/>
      <c r="AD26" s="215"/>
      <c r="AE26" s="215"/>
      <c r="AF26" s="215"/>
      <c r="AG26" s="215" t="s">
        <v>117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2" x14ac:dyDescent="0.2">
      <c r="A27" s="222"/>
      <c r="B27" s="223"/>
      <c r="C27" s="256" t="s">
        <v>145</v>
      </c>
      <c r="D27" s="245"/>
      <c r="E27" s="245"/>
      <c r="F27" s="245"/>
      <c r="G27" s="245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5"/>
      <c r="AA27" s="215"/>
      <c r="AB27" s="215"/>
      <c r="AC27" s="215"/>
      <c r="AD27" s="215"/>
      <c r="AE27" s="215"/>
      <c r="AF27" s="215"/>
      <c r="AG27" s="215" t="s">
        <v>119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46" t="str">
        <f>C27</f>
        <v>Příplatek k cenám hloubených vykopávek za ztížení vykopávky v blízkosti podzemního vedení nebo výbušnin pro jakoukoliv třídu horniny.</v>
      </c>
      <c r="BB27" s="215"/>
      <c r="BC27" s="215"/>
      <c r="BD27" s="215"/>
      <c r="BE27" s="215"/>
      <c r="BF27" s="215"/>
      <c r="BG27" s="215"/>
      <c r="BH27" s="215"/>
    </row>
    <row r="28" spans="1:60" ht="22.5" outlineLevel="2" x14ac:dyDescent="0.2">
      <c r="A28" s="222"/>
      <c r="B28" s="223"/>
      <c r="C28" s="257" t="s">
        <v>146</v>
      </c>
      <c r="D28" s="226"/>
      <c r="E28" s="227">
        <v>27.763999999999999</v>
      </c>
      <c r="F28" s="225"/>
      <c r="G28" s="22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5"/>
      <c r="AA28" s="215"/>
      <c r="AB28" s="215"/>
      <c r="AC28" s="215"/>
      <c r="AD28" s="215"/>
      <c r="AE28" s="215"/>
      <c r="AF28" s="215"/>
      <c r="AG28" s="215" t="s">
        <v>121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2.5" outlineLevel="1" x14ac:dyDescent="0.2">
      <c r="A29" s="238">
        <v>8</v>
      </c>
      <c r="B29" s="239" t="s">
        <v>147</v>
      </c>
      <c r="C29" s="255" t="s">
        <v>148</v>
      </c>
      <c r="D29" s="240" t="s">
        <v>135</v>
      </c>
      <c r="E29" s="241">
        <v>138.82</v>
      </c>
      <c r="F29" s="242"/>
      <c r="G29" s="243">
        <f>ROUND(E29*F29,2)</f>
        <v>0</v>
      </c>
      <c r="H29" s="242"/>
      <c r="I29" s="243">
        <f>ROUND(E29*H29,2)</f>
        <v>0</v>
      </c>
      <c r="J29" s="242"/>
      <c r="K29" s="243">
        <f>ROUND(E29*J29,2)</f>
        <v>0</v>
      </c>
      <c r="L29" s="243">
        <v>21</v>
      </c>
      <c r="M29" s="243">
        <f>G29*(1+L29/100)</f>
        <v>0</v>
      </c>
      <c r="N29" s="241">
        <v>0</v>
      </c>
      <c r="O29" s="241">
        <f>ROUND(E29*N29,2)</f>
        <v>0</v>
      </c>
      <c r="P29" s="241">
        <v>0</v>
      </c>
      <c r="Q29" s="241">
        <f>ROUND(E29*P29,2)</f>
        <v>0</v>
      </c>
      <c r="R29" s="243" t="s">
        <v>136</v>
      </c>
      <c r="S29" s="243" t="s">
        <v>113</v>
      </c>
      <c r="T29" s="244" t="s">
        <v>113</v>
      </c>
      <c r="U29" s="225">
        <v>0.01</v>
      </c>
      <c r="V29" s="225">
        <f>ROUND(E29*U29,2)</f>
        <v>1.39</v>
      </c>
      <c r="W29" s="225"/>
      <c r="X29" s="225" t="s">
        <v>115</v>
      </c>
      <c r="Y29" s="225" t="s">
        <v>116</v>
      </c>
      <c r="Z29" s="215"/>
      <c r="AA29" s="215"/>
      <c r="AB29" s="215"/>
      <c r="AC29" s="215"/>
      <c r="AD29" s="215"/>
      <c r="AE29" s="215"/>
      <c r="AF29" s="215"/>
      <c r="AG29" s="215" t="s">
        <v>117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2" x14ac:dyDescent="0.2">
      <c r="A30" s="222"/>
      <c r="B30" s="223"/>
      <c r="C30" s="256" t="s">
        <v>149</v>
      </c>
      <c r="D30" s="245"/>
      <c r="E30" s="245"/>
      <c r="F30" s="245"/>
      <c r="G30" s="245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25"/>
      <c r="Z30" s="215"/>
      <c r="AA30" s="215"/>
      <c r="AB30" s="215"/>
      <c r="AC30" s="215"/>
      <c r="AD30" s="215"/>
      <c r="AE30" s="215"/>
      <c r="AF30" s="215"/>
      <c r="AG30" s="215" t="s">
        <v>119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2" x14ac:dyDescent="0.2">
      <c r="A31" s="222"/>
      <c r="B31" s="223"/>
      <c r="C31" s="257" t="s">
        <v>150</v>
      </c>
      <c r="D31" s="226"/>
      <c r="E31" s="227">
        <v>138.82</v>
      </c>
      <c r="F31" s="225"/>
      <c r="G31" s="225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5"/>
      <c r="AA31" s="215"/>
      <c r="AB31" s="215"/>
      <c r="AC31" s="215"/>
      <c r="AD31" s="215"/>
      <c r="AE31" s="215"/>
      <c r="AF31" s="215"/>
      <c r="AG31" s="215" t="s">
        <v>121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ht="22.5" outlineLevel="1" x14ac:dyDescent="0.2">
      <c r="A32" s="238">
        <v>9</v>
      </c>
      <c r="B32" s="239" t="s">
        <v>151</v>
      </c>
      <c r="C32" s="255" t="s">
        <v>152</v>
      </c>
      <c r="D32" s="240" t="s">
        <v>135</v>
      </c>
      <c r="E32" s="241">
        <v>138.82</v>
      </c>
      <c r="F32" s="242"/>
      <c r="G32" s="243">
        <f>ROUND(E32*F32,2)</f>
        <v>0</v>
      </c>
      <c r="H32" s="242"/>
      <c r="I32" s="243">
        <f>ROUND(E32*H32,2)</f>
        <v>0</v>
      </c>
      <c r="J32" s="242"/>
      <c r="K32" s="243">
        <f>ROUND(E32*J32,2)</f>
        <v>0</v>
      </c>
      <c r="L32" s="243">
        <v>21</v>
      </c>
      <c r="M32" s="243">
        <f>G32*(1+L32/100)</f>
        <v>0</v>
      </c>
      <c r="N32" s="241">
        <v>0</v>
      </c>
      <c r="O32" s="241">
        <f>ROUND(E32*N32,2)</f>
        <v>0</v>
      </c>
      <c r="P32" s="241">
        <v>0</v>
      </c>
      <c r="Q32" s="241">
        <f>ROUND(E32*P32,2)</f>
        <v>0</v>
      </c>
      <c r="R32" s="243" t="s">
        <v>136</v>
      </c>
      <c r="S32" s="243" t="s">
        <v>113</v>
      </c>
      <c r="T32" s="244" t="s">
        <v>113</v>
      </c>
      <c r="U32" s="225">
        <v>0</v>
      </c>
      <c r="V32" s="225">
        <f>ROUND(E32*U32,2)</f>
        <v>0</v>
      </c>
      <c r="W32" s="225"/>
      <c r="X32" s="225" t="s">
        <v>115</v>
      </c>
      <c r="Y32" s="225" t="s">
        <v>116</v>
      </c>
      <c r="Z32" s="215"/>
      <c r="AA32" s="215"/>
      <c r="AB32" s="215"/>
      <c r="AC32" s="215"/>
      <c r="AD32" s="215"/>
      <c r="AE32" s="215"/>
      <c r="AF32" s="215"/>
      <c r="AG32" s="215" t="s">
        <v>117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2" x14ac:dyDescent="0.2">
      <c r="A33" s="222"/>
      <c r="B33" s="223"/>
      <c r="C33" s="256" t="s">
        <v>149</v>
      </c>
      <c r="D33" s="245"/>
      <c r="E33" s="245"/>
      <c r="F33" s="245"/>
      <c r="G33" s="245"/>
      <c r="H33" s="225"/>
      <c r="I33" s="225"/>
      <c r="J33" s="225"/>
      <c r="K33" s="225"/>
      <c r="L33" s="225"/>
      <c r="M33" s="225"/>
      <c r="N33" s="224"/>
      <c r="O33" s="224"/>
      <c r="P33" s="224"/>
      <c r="Q33" s="224"/>
      <c r="R33" s="225"/>
      <c r="S33" s="225"/>
      <c r="T33" s="225"/>
      <c r="U33" s="225"/>
      <c r="V33" s="225"/>
      <c r="W33" s="225"/>
      <c r="X33" s="225"/>
      <c r="Y33" s="225"/>
      <c r="Z33" s="215"/>
      <c r="AA33" s="215"/>
      <c r="AB33" s="215"/>
      <c r="AC33" s="215"/>
      <c r="AD33" s="215"/>
      <c r="AE33" s="215"/>
      <c r="AF33" s="215"/>
      <c r="AG33" s="215" t="s">
        <v>119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2" x14ac:dyDescent="0.2">
      <c r="A34" s="222"/>
      <c r="B34" s="223"/>
      <c r="C34" s="257" t="s">
        <v>153</v>
      </c>
      <c r="D34" s="226"/>
      <c r="E34" s="227">
        <v>138.82</v>
      </c>
      <c r="F34" s="225"/>
      <c r="G34" s="225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5"/>
      <c r="AA34" s="215"/>
      <c r="AB34" s="215"/>
      <c r="AC34" s="215"/>
      <c r="AD34" s="215"/>
      <c r="AE34" s="215"/>
      <c r="AF34" s="215"/>
      <c r="AG34" s="215" t="s">
        <v>121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ht="33.75" outlineLevel="1" x14ac:dyDescent="0.2">
      <c r="A35" s="238">
        <v>10</v>
      </c>
      <c r="B35" s="239" t="s">
        <v>154</v>
      </c>
      <c r="C35" s="255" t="s">
        <v>155</v>
      </c>
      <c r="D35" s="240" t="s">
        <v>135</v>
      </c>
      <c r="E35" s="241">
        <v>138.82</v>
      </c>
      <c r="F35" s="242"/>
      <c r="G35" s="243">
        <f>ROUND(E35*F35,2)</f>
        <v>0</v>
      </c>
      <c r="H35" s="242"/>
      <c r="I35" s="243">
        <f>ROUND(E35*H35,2)</f>
        <v>0</v>
      </c>
      <c r="J35" s="242"/>
      <c r="K35" s="243">
        <f>ROUND(E35*J35,2)</f>
        <v>0</v>
      </c>
      <c r="L35" s="243">
        <v>21</v>
      </c>
      <c r="M35" s="243">
        <f>G35*(1+L35/100)</f>
        <v>0</v>
      </c>
      <c r="N35" s="241">
        <v>0</v>
      </c>
      <c r="O35" s="241">
        <f>ROUND(E35*N35,2)</f>
        <v>0</v>
      </c>
      <c r="P35" s="241">
        <v>0</v>
      </c>
      <c r="Q35" s="241">
        <f>ROUND(E35*P35,2)</f>
        <v>0</v>
      </c>
      <c r="R35" s="243" t="s">
        <v>136</v>
      </c>
      <c r="S35" s="243" t="s">
        <v>113</v>
      </c>
      <c r="T35" s="244" t="s">
        <v>113</v>
      </c>
      <c r="U35" s="225">
        <v>0.05</v>
      </c>
      <c r="V35" s="225">
        <f>ROUND(E35*U35,2)</f>
        <v>6.94</v>
      </c>
      <c r="W35" s="225"/>
      <c r="X35" s="225" t="s">
        <v>115</v>
      </c>
      <c r="Y35" s="225" t="s">
        <v>116</v>
      </c>
      <c r="Z35" s="215"/>
      <c r="AA35" s="215"/>
      <c r="AB35" s="215"/>
      <c r="AC35" s="215"/>
      <c r="AD35" s="215"/>
      <c r="AE35" s="215"/>
      <c r="AF35" s="215"/>
      <c r="AG35" s="215" t="s">
        <v>117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">
      <c r="A36" s="222"/>
      <c r="B36" s="223"/>
      <c r="C36" s="256" t="s">
        <v>156</v>
      </c>
      <c r="D36" s="245"/>
      <c r="E36" s="245"/>
      <c r="F36" s="245"/>
      <c r="G36" s="245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25"/>
      <c r="Z36" s="215"/>
      <c r="AA36" s="215"/>
      <c r="AB36" s="215"/>
      <c r="AC36" s="215"/>
      <c r="AD36" s="215"/>
      <c r="AE36" s="215"/>
      <c r="AF36" s="215"/>
      <c r="AG36" s="215" t="s">
        <v>119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2" x14ac:dyDescent="0.2">
      <c r="A37" s="222"/>
      <c r="B37" s="223"/>
      <c r="C37" s="257" t="s">
        <v>157</v>
      </c>
      <c r="D37" s="226"/>
      <c r="E37" s="227">
        <v>138.82</v>
      </c>
      <c r="F37" s="225"/>
      <c r="G37" s="225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5"/>
      <c r="AA37" s="215"/>
      <c r="AB37" s="215"/>
      <c r="AC37" s="215"/>
      <c r="AD37" s="215"/>
      <c r="AE37" s="215"/>
      <c r="AF37" s="215"/>
      <c r="AG37" s="215" t="s">
        <v>121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38">
        <v>11</v>
      </c>
      <c r="B38" s="239" t="s">
        <v>158</v>
      </c>
      <c r="C38" s="255" t="s">
        <v>159</v>
      </c>
      <c r="D38" s="240" t="s">
        <v>111</v>
      </c>
      <c r="E38" s="241">
        <v>130</v>
      </c>
      <c r="F38" s="242"/>
      <c r="G38" s="243">
        <f>ROUND(E38*F38,2)</f>
        <v>0</v>
      </c>
      <c r="H38" s="242"/>
      <c r="I38" s="243">
        <f>ROUND(E38*H38,2)</f>
        <v>0</v>
      </c>
      <c r="J38" s="242"/>
      <c r="K38" s="243">
        <f>ROUND(E38*J38,2)</f>
        <v>0</v>
      </c>
      <c r="L38" s="243">
        <v>21</v>
      </c>
      <c r="M38" s="243">
        <f>G38*(1+L38/100)</f>
        <v>0</v>
      </c>
      <c r="N38" s="241">
        <v>0</v>
      </c>
      <c r="O38" s="241">
        <f>ROUND(E38*N38,2)</f>
        <v>0</v>
      </c>
      <c r="P38" s="241">
        <v>0</v>
      </c>
      <c r="Q38" s="241">
        <f>ROUND(E38*P38,2)</f>
        <v>0</v>
      </c>
      <c r="R38" s="243" t="s">
        <v>136</v>
      </c>
      <c r="S38" s="243" t="s">
        <v>113</v>
      </c>
      <c r="T38" s="244" t="s">
        <v>114</v>
      </c>
      <c r="U38" s="225">
        <v>0.01</v>
      </c>
      <c r="V38" s="225">
        <f>ROUND(E38*U38,2)</f>
        <v>1.3</v>
      </c>
      <c r="W38" s="225"/>
      <c r="X38" s="225" t="s">
        <v>115</v>
      </c>
      <c r="Y38" s="225" t="s">
        <v>116</v>
      </c>
      <c r="Z38" s="215"/>
      <c r="AA38" s="215"/>
      <c r="AB38" s="215"/>
      <c r="AC38" s="215"/>
      <c r="AD38" s="215"/>
      <c r="AE38" s="215"/>
      <c r="AF38" s="215"/>
      <c r="AG38" s="215" t="s">
        <v>117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2" x14ac:dyDescent="0.2">
      <c r="A39" s="222"/>
      <c r="B39" s="223"/>
      <c r="C39" s="256" t="s">
        <v>160</v>
      </c>
      <c r="D39" s="245"/>
      <c r="E39" s="245"/>
      <c r="F39" s="245"/>
      <c r="G39" s="245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5"/>
      <c r="AA39" s="215"/>
      <c r="AB39" s="215"/>
      <c r="AC39" s="215"/>
      <c r="AD39" s="215"/>
      <c r="AE39" s="215"/>
      <c r="AF39" s="215"/>
      <c r="AG39" s="215" t="s">
        <v>119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2" x14ac:dyDescent="0.2">
      <c r="A40" s="222"/>
      <c r="B40" s="223"/>
      <c r="C40" s="257" t="s">
        <v>161</v>
      </c>
      <c r="D40" s="226"/>
      <c r="E40" s="227">
        <v>130</v>
      </c>
      <c r="F40" s="225"/>
      <c r="G40" s="225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5"/>
      <c r="AA40" s="215"/>
      <c r="AB40" s="215"/>
      <c r="AC40" s="215"/>
      <c r="AD40" s="215"/>
      <c r="AE40" s="215"/>
      <c r="AF40" s="215"/>
      <c r="AG40" s="215" t="s">
        <v>121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38">
        <v>12</v>
      </c>
      <c r="B41" s="239" t="s">
        <v>162</v>
      </c>
      <c r="C41" s="255" t="s">
        <v>163</v>
      </c>
      <c r="D41" s="240" t="s">
        <v>111</v>
      </c>
      <c r="E41" s="241">
        <v>489.4375</v>
      </c>
      <c r="F41" s="242"/>
      <c r="G41" s="243">
        <f>ROUND(E41*F41,2)</f>
        <v>0</v>
      </c>
      <c r="H41" s="242"/>
      <c r="I41" s="243">
        <f>ROUND(E41*H41,2)</f>
        <v>0</v>
      </c>
      <c r="J41" s="242"/>
      <c r="K41" s="243">
        <f>ROUND(E41*J41,2)</f>
        <v>0</v>
      </c>
      <c r="L41" s="243">
        <v>21</v>
      </c>
      <c r="M41" s="243">
        <f>G41*(1+L41/100)</f>
        <v>0</v>
      </c>
      <c r="N41" s="241">
        <v>0</v>
      </c>
      <c r="O41" s="241">
        <f>ROUND(E41*N41,2)</f>
        <v>0</v>
      </c>
      <c r="P41" s="241">
        <v>0</v>
      </c>
      <c r="Q41" s="241">
        <f>ROUND(E41*P41,2)</f>
        <v>0</v>
      </c>
      <c r="R41" s="243" t="s">
        <v>136</v>
      </c>
      <c r="S41" s="243" t="s">
        <v>113</v>
      </c>
      <c r="T41" s="244" t="s">
        <v>164</v>
      </c>
      <c r="U41" s="225">
        <v>0.02</v>
      </c>
      <c r="V41" s="225">
        <f>ROUND(E41*U41,2)</f>
        <v>9.7899999999999991</v>
      </c>
      <c r="W41" s="225"/>
      <c r="X41" s="225" t="s">
        <v>115</v>
      </c>
      <c r="Y41" s="225" t="s">
        <v>116</v>
      </c>
      <c r="Z41" s="215"/>
      <c r="AA41" s="215"/>
      <c r="AB41" s="215"/>
      <c r="AC41" s="215"/>
      <c r="AD41" s="215"/>
      <c r="AE41" s="215"/>
      <c r="AF41" s="215"/>
      <c r="AG41" s="215" t="s">
        <v>117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2" x14ac:dyDescent="0.2">
      <c r="A42" s="222"/>
      <c r="B42" s="223"/>
      <c r="C42" s="256" t="s">
        <v>160</v>
      </c>
      <c r="D42" s="245"/>
      <c r="E42" s="245"/>
      <c r="F42" s="245"/>
      <c r="G42" s="245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5"/>
      <c r="AA42" s="215"/>
      <c r="AB42" s="215"/>
      <c r="AC42" s="215"/>
      <c r="AD42" s="215"/>
      <c r="AE42" s="215"/>
      <c r="AF42" s="215"/>
      <c r="AG42" s="215" t="s">
        <v>119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2" x14ac:dyDescent="0.2">
      <c r="A43" s="222"/>
      <c r="B43" s="223"/>
      <c r="C43" s="257" t="s">
        <v>165</v>
      </c>
      <c r="D43" s="226"/>
      <c r="E43" s="227">
        <v>440</v>
      </c>
      <c r="F43" s="225"/>
      <c r="G43" s="225"/>
      <c r="H43" s="225"/>
      <c r="I43" s="225"/>
      <c r="J43" s="225"/>
      <c r="K43" s="225"/>
      <c r="L43" s="225"/>
      <c r="M43" s="225"/>
      <c r="N43" s="224"/>
      <c r="O43" s="224"/>
      <c r="P43" s="224"/>
      <c r="Q43" s="224"/>
      <c r="R43" s="225"/>
      <c r="S43" s="225"/>
      <c r="T43" s="225"/>
      <c r="U43" s="225"/>
      <c r="V43" s="225"/>
      <c r="W43" s="225"/>
      <c r="X43" s="225"/>
      <c r="Y43" s="225"/>
      <c r="Z43" s="215"/>
      <c r="AA43" s="215"/>
      <c r="AB43" s="215"/>
      <c r="AC43" s="215"/>
      <c r="AD43" s="215"/>
      <c r="AE43" s="215"/>
      <c r="AF43" s="215"/>
      <c r="AG43" s="215" t="s">
        <v>121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3" x14ac:dyDescent="0.2">
      <c r="A44" s="222"/>
      <c r="B44" s="223"/>
      <c r="C44" s="257" t="s">
        <v>166</v>
      </c>
      <c r="D44" s="226"/>
      <c r="E44" s="227">
        <v>22.75</v>
      </c>
      <c r="F44" s="225"/>
      <c r="G44" s="225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5"/>
      <c r="AA44" s="215"/>
      <c r="AB44" s="215"/>
      <c r="AC44" s="215"/>
      <c r="AD44" s="215"/>
      <c r="AE44" s="215"/>
      <c r="AF44" s="215"/>
      <c r="AG44" s="215" t="s">
        <v>121</v>
      </c>
      <c r="AH44" s="215">
        <v>0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3" x14ac:dyDescent="0.2">
      <c r="A45" s="222"/>
      <c r="B45" s="223"/>
      <c r="C45" s="257" t="s">
        <v>167</v>
      </c>
      <c r="D45" s="226"/>
      <c r="E45" s="227">
        <v>26.6875</v>
      </c>
      <c r="F45" s="225"/>
      <c r="G45" s="225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5"/>
      <c r="AA45" s="215"/>
      <c r="AB45" s="215"/>
      <c r="AC45" s="215"/>
      <c r="AD45" s="215"/>
      <c r="AE45" s="215"/>
      <c r="AF45" s="215"/>
      <c r="AG45" s="215" t="s">
        <v>121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ht="22.5" outlineLevel="1" x14ac:dyDescent="0.2">
      <c r="A46" s="238">
        <v>13</v>
      </c>
      <c r="B46" s="239" t="s">
        <v>168</v>
      </c>
      <c r="C46" s="255" t="s">
        <v>169</v>
      </c>
      <c r="D46" s="240" t="s">
        <v>111</v>
      </c>
      <c r="E46" s="241">
        <v>130</v>
      </c>
      <c r="F46" s="242"/>
      <c r="G46" s="243">
        <f>ROUND(E46*F46,2)</f>
        <v>0</v>
      </c>
      <c r="H46" s="242"/>
      <c r="I46" s="243">
        <f>ROUND(E46*H46,2)</f>
        <v>0</v>
      </c>
      <c r="J46" s="242"/>
      <c r="K46" s="243">
        <f>ROUND(E46*J46,2)</f>
        <v>0</v>
      </c>
      <c r="L46" s="243">
        <v>21</v>
      </c>
      <c r="M46" s="243">
        <f>G46*(1+L46/100)</f>
        <v>0</v>
      </c>
      <c r="N46" s="241">
        <v>0</v>
      </c>
      <c r="O46" s="241">
        <f>ROUND(E46*N46,2)</f>
        <v>0</v>
      </c>
      <c r="P46" s="241">
        <v>0</v>
      </c>
      <c r="Q46" s="241">
        <f>ROUND(E46*P46,2)</f>
        <v>0</v>
      </c>
      <c r="R46" s="243" t="s">
        <v>136</v>
      </c>
      <c r="S46" s="243" t="s">
        <v>113</v>
      </c>
      <c r="T46" s="244" t="s">
        <v>113</v>
      </c>
      <c r="U46" s="225">
        <v>0.13</v>
      </c>
      <c r="V46" s="225">
        <f>ROUND(E46*U46,2)</f>
        <v>16.899999999999999</v>
      </c>
      <c r="W46" s="225"/>
      <c r="X46" s="225" t="s">
        <v>115</v>
      </c>
      <c r="Y46" s="225" t="s">
        <v>116</v>
      </c>
      <c r="Z46" s="215"/>
      <c r="AA46" s="215"/>
      <c r="AB46" s="215"/>
      <c r="AC46" s="215"/>
      <c r="AD46" s="215"/>
      <c r="AE46" s="215"/>
      <c r="AF46" s="215"/>
      <c r="AG46" s="215" t="s">
        <v>117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ht="22.5" outlineLevel="2" x14ac:dyDescent="0.2">
      <c r="A47" s="222"/>
      <c r="B47" s="223"/>
      <c r="C47" s="256" t="s">
        <v>170</v>
      </c>
      <c r="D47" s="245"/>
      <c r="E47" s="245"/>
      <c r="F47" s="245"/>
      <c r="G47" s="245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5"/>
      <c r="AA47" s="215"/>
      <c r="AB47" s="215"/>
      <c r="AC47" s="215"/>
      <c r="AD47" s="215"/>
      <c r="AE47" s="215"/>
      <c r="AF47" s="215"/>
      <c r="AG47" s="215" t="s">
        <v>119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46" t="str">
        <f>C47</f>
        <v>s případným nutným přemístěním hromad nebo dočasných skládek na místo potřeby ze vzdálenosti do 30 m, v rovině nebo ve svahu do 1 : 5,</v>
      </c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38">
        <v>14</v>
      </c>
      <c r="B48" s="239" t="s">
        <v>171</v>
      </c>
      <c r="C48" s="255" t="s">
        <v>172</v>
      </c>
      <c r="D48" s="240" t="s">
        <v>135</v>
      </c>
      <c r="E48" s="241">
        <v>138.82</v>
      </c>
      <c r="F48" s="242"/>
      <c r="G48" s="243">
        <f>ROUND(E48*F48,2)</f>
        <v>0</v>
      </c>
      <c r="H48" s="242"/>
      <c r="I48" s="243">
        <f>ROUND(E48*H48,2)</f>
        <v>0</v>
      </c>
      <c r="J48" s="242"/>
      <c r="K48" s="243">
        <f>ROUND(E48*J48,2)</f>
        <v>0</v>
      </c>
      <c r="L48" s="243">
        <v>21</v>
      </c>
      <c r="M48" s="243">
        <f>G48*(1+L48/100)</f>
        <v>0</v>
      </c>
      <c r="N48" s="241">
        <v>0</v>
      </c>
      <c r="O48" s="241">
        <f>ROUND(E48*N48,2)</f>
        <v>0</v>
      </c>
      <c r="P48" s="241">
        <v>0</v>
      </c>
      <c r="Q48" s="241">
        <f>ROUND(E48*P48,2)</f>
        <v>0</v>
      </c>
      <c r="R48" s="243" t="s">
        <v>136</v>
      </c>
      <c r="S48" s="243" t="s">
        <v>113</v>
      </c>
      <c r="T48" s="244" t="s">
        <v>114</v>
      </c>
      <c r="U48" s="225">
        <v>0</v>
      </c>
      <c r="V48" s="225">
        <f>ROUND(E48*U48,2)</f>
        <v>0</v>
      </c>
      <c r="W48" s="225"/>
      <c r="X48" s="225" t="s">
        <v>115</v>
      </c>
      <c r="Y48" s="225" t="s">
        <v>116</v>
      </c>
      <c r="Z48" s="215"/>
      <c r="AA48" s="215"/>
      <c r="AB48" s="215"/>
      <c r="AC48" s="215"/>
      <c r="AD48" s="215"/>
      <c r="AE48" s="215"/>
      <c r="AF48" s="215"/>
      <c r="AG48" s="215" t="s">
        <v>173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2" x14ac:dyDescent="0.2">
      <c r="A49" s="222"/>
      <c r="B49" s="223"/>
      <c r="C49" s="257" t="s">
        <v>174</v>
      </c>
      <c r="D49" s="226"/>
      <c r="E49" s="227">
        <v>138.82</v>
      </c>
      <c r="F49" s="225"/>
      <c r="G49" s="225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25"/>
      <c r="Z49" s="215"/>
      <c r="AA49" s="215"/>
      <c r="AB49" s="215"/>
      <c r="AC49" s="215"/>
      <c r="AD49" s="215"/>
      <c r="AE49" s="215"/>
      <c r="AF49" s="215"/>
      <c r="AG49" s="215" t="s">
        <v>121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47">
        <v>15</v>
      </c>
      <c r="B50" s="248" t="s">
        <v>175</v>
      </c>
      <c r="C50" s="258" t="s">
        <v>176</v>
      </c>
      <c r="D50" s="249" t="s">
        <v>111</v>
      </c>
      <c r="E50" s="250">
        <v>130</v>
      </c>
      <c r="F50" s="251"/>
      <c r="G50" s="252">
        <f>ROUND(E50*F50,2)</f>
        <v>0</v>
      </c>
      <c r="H50" s="251"/>
      <c r="I50" s="252">
        <f>ROUND(E50*H50,2)</f>
        <v>0</v>
      </c>
      <c r="J50" s="251"/>
      <c r="K50" s="252">
        <f>ROUND(E50*J50,2)</f>
        <v>0</v>
      </c>
      <c r="L50" s="252">
        <v>21</v>
      </c>
      <c r="M50" s="252">
        <f>G50*(1+L50/100)</f>
        <v>0</v>
      </c>
      <c r="N50" s="250">
        <v>1.2999999999999999E-4</v>
      </c>
      <c r="O50" s="250">
        <f>ROUND(E50*N50,2)</f>
        <v>0.02</v>
      </c>
      <c r="P50" s="250">
        <v>0</v>
      </c>
      <c r="Q50" s="250">
        <f>ROUND(E50*P50,2)</f>
        <v>0</v>
      </c>
      <c r="R50" s="252"/>
      <c r="S50" s="252" t="s">
        <v>113</v>
      </c>
      <c r="T50" s="253" t="s">
        <v>177</v>
      </c>
      <c r="U50" s="225">
        <v>0</v>
      </c>
      <c r="V50" s="225">
        <f>ROUND(E50*U50,2)</f>
        <v>0</v>
      </c>
      <c r="W50" s="225"/>
      <c r="X50" s="225" t="s">
        <v>178</v>
      </c>
      <c r="Y50" s="225" t="s">
        <v>116</v>
      </c>
      <c r="Z50" s="215"/>
      <c r="AA50" s="215"/>
      <c r="AB50" s="215"/>
      <c r="AC50" s="215"/>
      <c r="AD50" s="215"/>
      <c r="AE50" s="215"/>
      <c r="AF50" s="215"/>
      <c r="AG50" s="215" t="s">
        <v>179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38">
        <v>16</v>
      </c>
      <c r="B51" s="239" t="s">
        <v>180</v>
      </c>
      <c r="C51" s="255" t="s">
        <v>181</v>
      </c>
      <c r="D51" s="240" t="s">
        <v>135</v>
      </c>
      <c r="E51" s="241">
        <v>6.5</v>
      </c>
      <c r="F51" s="242"/>
      <c r="G51" s="243">
        <f>ROUND(E51*F51,2)</f>
        <v>0</v>
      </c>
      <c r="H51" s="242"/>
      <c r="I51" s="243">
        <f>ROUND(E51*H51,2)</f>
        <v>0</v>
      </c>
      <c r="J51" s="242"/>
      <c r="K51" s="243">
        <f>ROUND(E51*J51,2)</f>
        <v>0</v>
      </c>
      <c r="L51" s="243">
        <v>21</v>
      </c>
      <c r="M51" s="243">
        <f>G51*(1+L51/100)</f>
        <v>0</v>
      </c>
      <c r="N51" s="241">
        <v>0</v>
      </c>
      <c r="O51" s="241">
        <f>ROUND(E51*N51,2)</f>
        <v>0</v>
      </c>
      <c r="P51" s="241">
        <v>0</v>
      </c>
      <c r="Q51" s="241">
        <f>ROUND(E51*P51,2)</f>
        <v>0</v>
      </c>
      <c r="R51" s="243"/>
      <c r="S51" s="243" t="s">
        <v>182</v>
      </c>
      <c r="T51" s="244" t="s">
        <v>164</v>
      </c>
      <c r="U51" s="225">
        <v>0</v>
      </c>
      <c r="V51" s="225">
        <f>ROUND(E51*U51,2)</f>
        <v>0</v>
      </c>
      <c r="W51" s="225"/>
      <c r="X51" s="225" t="s">
        <v>183</v>
      </c>
      <c r="Y51" s="225" t="s">
        <v>116</v>
      </c>
      <c r="Z51" s="215"/>
      <c r="AA51" s="215"/>
      <c r="AB51" s="215"/>
      <c r="AC51" s="215"/>
      <c r="AD51" s="215"/>
      <c r="AE51" s="215"/>
      <c r="AF51" s="215"/>
      <c r="AG51" s="215" t="s">
        <v>184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2" x14ac:dyDescent="0.2">
      <c r="A52" s="222"/>
      <c r="B52" s="223"/>
      <c r="C52" s="257" t="s">
        <v>185</v>
      </c>
      <c r="D52" s="226"/>
      <c r="E52" s="227">
        <v>6.5</v>
      </c>
      <c r="F52" s="225"/>
      <c r="G52" s="225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25"/>
      <c r="Z52" s="215"/>
      <c r="AA52" s="215"/>
      <c r="AB52" s="215"/>
      <c r="AC52" s="215"/>
      <c r="AD52" s="215"/>
      <c r="AE52" s="215"/>
      <c r="AF52" s="215"/>
      <c r="AG52" s="215" t="s">
        <v>121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38">
        <v>17</v>
      </c>
      <c r="B53" s="239" t="s">
        <v>186</v>
      </c>
      <c r="C53" s="255" t="s">
        <v>187</v>
      </c>
      <c r="D53" s="240" t="s">
        <v>188</v>
      </c>
      <c r="E53" s="241">
        <v>267.2285</v>
      </c>
      <c r="F53" s="242"/>
      <c r="G53" s="243">
        <f>ROUND(E53*F53,2)</f>
        <v>0</v>
      </c>
      <c r="H53" s="242"/>
      <c r="I53" s="243">
        <f>ROUND(E53*H53,2)</f>
        <v>0</v>
      </c>
      <c r="J53" s="242"/>
      <c r="K53" s="243">
        <f>ROUND(E53*J53,2)</f>
        <v>0</v>
      </c>
      <c r="L53" s="243">
        <v>21</v>
      </c>
      <c r="M53" s="243">
        <f>G53*(1+L53/100)</f>
        <v>0</v>
      </c>
      <c r="N53" s="241">
        <v>0</v>
      </c>
      <c r="O53" s="241">
        <f>ROUND(E53*N53,2)</f>
        <v>0</v>
      </c>
      <c r="P53" s="241">
        <v>0</v>
      </c>
      <c r="Q53" s="241">
        <f>ROUND(E53*P53,2)</f>
        <v>0</v>
      </c>
      <c r="R53" s="243"/>
      <c r="S53" s="243" t="s">
        <v>182</v>
      </c>
      <c r="T53" s="244" t="s">
        <v>164</v>
      </c>
      <c r="U53" s="225">
        <v>0</v>
      </c>
      <c r="V53" s="225">
        <f>ROUND(E53*U53,2)</f>
        <v>0</v>
      </c>
      <c r="W53" s="225"/>
      <c r="X53" s="225" t="s">
        <v>183</v>
      </c>
      <c r="Y53" s="225" t="s">
        <v>116</v>
      </c>
      <c r="Z53" s="215"/>
      <c r="AA53" s="215"/>
      <c r="AB53" s="215"/>
      <c r="AC53" s="215"/>
      <c r="AD53" s="215"/>
      <c r="AE53" s="215"/>
      <c r="AF53" s="215"/>
      <c r="AG53" s="215" t="s">
        <v>184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2" x14ac:dyDescent="0.2">
      <c r="A54" s="222"/>
      <c r="B54" s="223"/>
      <c r="C54" s="257" t="s">
        <v>189</v>
      </c>
      <c r="D54" s="226"/>
      <c r="E54" s="227">
        <v>267.2285</v>
      </c>
      <c r="F54" s="225"/>
      <c r="G54" s="225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5"/>
      <c r="AA54" s="215"/>
      <c r="AB54" s="215"/>
      <c r="AC54" s="215"/>
      <c r="AD54" s="215"/>
      <c r="AE54" s="215"/>
      <c r="AF54" s="215"/>
      <c r="AG54" s="215" t="s">
        <v>121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x14ac:dyDescent="0.2">
      <c r="A55" s="231" t="s">
        <v>107</v>
      </c>
      <c r="B55" s="232" t="s">
        <v>64</v>
      </c>
      <c r="C55" s="254" t="s">
        <v>65</v>
      </c>
      <c r="D55" s="233"/>
      <c r="E55" s="234"/>
      <c r="F55" s="235"/>
      <c r="G55" s="235">
        <f>SUMIF(AG56:AG73,"&lt;&gt;NOR",G56:G73)</f>
        <v>0</v>
      </c>
      <c r="H55" s="235"/>
      <c r="I55" s="235">
        <f>SUM(I56:I73)</f>
        <v>0</v>
      </c>
      <c r="J55" s="235"/>
      <c r="K55" s="235">
        <f>SUM(K56:K73)</f>
        <v>0</v>
      </c>
      <c r="L55" s="235"/>
      <c r="M55" s="235">
        <f>SUM(M56:M73)</f>
        <v>0</v>
      </c>
      <c r="N55" s="234"/>
      <c r="O55" s="234">
        <f>SUM(O56:O73)</f>
        <v>395.13</v>
      </c>
      <c r="P55" s="234"/>
      <c r="Q55" s="234">
        <f>SUM(Q56:Q73)</f>
        <v>0</v>
      </c>
      <c r="R55" s="235"/>
      <c r="S55" s="235"/>
      <c r="T55" s="236"/>
      <c r="U55" s="230"/>
      <c r="V55" s="230">
        <f>SUM(V56:V73)</f>
        <v>250.36</v>
      </c>
      <c r="W55" s="230"/>
      <c r="X55" s="230"/>
      <c r="Y55" s="230"/>
      <c r="AG55" t="s">
        <v>108</v>
      </c>
    </row>
    <row r="56" spans="1:60" ht="22.5" outlineLevel="1" x14ac:dyDescent="0.2">
      <c r="A56" s="238">
        <v>18</v>
      </c>
      <c r="B56" s="239" t="s">
        <v>190</v>
      </c>
      <c r="C56" s="255" t="s">
        <v>191</v>
      </c>
      <c r="D56" s="240" t="s">
        <v>111</v>
      </c>
      <c r="E56" s="241">
        <v>489.4375</v>
      </c>
      <c r="F56" s="242"/>
      <c r="G56" s="243">
        <f>ROUND(E56*F56,2)</f>
        <v>0</v>
      </c>
      <c r="H56" s="242"/>
      <c r="I56" s="243">
        <f>ROUND(E56*H56,2)</f>
        <v>0</v>
      </c>
      <c r="J56" s="242"/>
      <c r="K56" s="243">
        <f>ROUND(E56*J56,2)</f>
        <v>0</v>
      </c>
      <c r="L56" s="243">
        <v>21</v>
      </c>
      <c r="M56" s="243">
        <f>G56*(1+L56/100)</f>
        <v>0</v>
      </c>
      <c r="N56" s="241">
        <v>0.441</v>
      </c>
      <c r="O56" s="241">
        <f>ROUND(E56*N56,2)</f>
        <v>215.84</v>
      </c>
      <c r="P56" s="241">
        <v>0</v>
      </c>
      <c r="Q56" s="241">
        <f>ROUND(E56*P56,2)</f>
        <v>0</v>
      </c>
      <c r="R56" s="243" t="s">
        <v>112</v>
      </c>
      <c r="S56" s="243" t="s">
        <v>113</v>
      </c>
      <c r="T56" s="244" t="s">
        <v>113</v>
      </c>
      <c r="U56" s="225">
        <v>2.9000000000000001E-2</v>
      </c>
      <c r="V56" s="225">
        <f>ROUND(E56*U56,2)</f>
        <v>14.19</v>
      </c>
      <c r="W56" s="225"/>
      <c r="X56" s="225" t="s">
        <v>115</v>
      </c>
      <c r="Y56" s="225" t="s">
        <v>116</v>
      </c>
      <c r="Z56" s="215"/>
      <c r="AA56" s="215"/>
      <c r="AB56" s="215"/>
      <c r="AC56" s="215"/>
      <c r="AD56" s="215"/>
      <c r="AE56" s="215"/>
      <c r="AF56" s="215"/>
      <c r="AG56" s="215" t="s">
        <v>117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2" x14ac:dyDescent="0.2">
      <c r="A57" s="222"/>
      <c r="B57" s="223"/>
      <c r="C57" s="257" t="s">
        <v>165</v>
      </c>
      <c r="D57" s="226"/>
      <c r="E57" s="227">
        <v>440</v>
      </c>
      <c r="F57" s="225"/>
      <c r="G57" s="225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25"/>
      <c r="Z57" s="215"/>
      <c r="AA57" s="215"/>
      <c r="AB57" s="215"/>
      <c r="AC57" s="215"/>
      <c r="AD57" s="215"/>
      <c r="AE57" s="215"/>
      <c r="AF57" s="215"/>
      <c r="AG57" s="215" t="s">
        <v>121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3" x14ac:dyDescent="0.2">
      <c r="A58" s="222"/>
      <c r="B58" s="223"/>
      <c r="C58" s="257" t="s">
        <v>166</v>
      </c>
      <c r="D58" s="226"/>
      <c r="E58" s="227">
        <v>22.75</v>
      </c>
      <c r="F58" s="225"/>
      <c r="G58" s="225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25"/>
      <c r="Z58" s="215"/>
      <c r="AA58" s="215"/>
      <c r="AB58" s="215"/>
      <c r="AC58" s="215"/>
      <c r="AD58" s="215"/>
      <c r="AE58" s="215"/>
      <c r="AF58" s="215"/>
      <c r="AG58" s="215" t="s">
        <v>121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3" x14ac:dyDescent="0.2">
      <c r="A59" s="222"/>
      <c r="B59" s="223"/>
      <c r="C59" s="257" t="s">
        <v>167</v>
      </c>
      <c r="D59" s="226"/>
      <c r="E59" s="227">
        <v>26.6875</v>
      </c>
      <c r="F59" s="225"/>
      <c r="G59" s="225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5"/>
      <c r="AA59" s="215"/>
      <c r="AB59" s="215"/>
      <c r="AC59" s="215"/>
      <c r="AD59" s="215"/>
      <c r="AE59" s="215"/>
      <c r="AF59" s="215"/>
      <c r="AG59" s="215" t="s">
        <v>121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38">
        <v>19</v>
      </c>
      <c r="B60" s="239" t="s">
        <v>192</v>
      </c>
      <c r="C60" s="255" t="s">
        <v>193</v>
      </c>
      <c r="D60" s="240" t="s">
        <v>111</v>
      </c>
      <c r="E60" s="241">
        <v>462.75</v>
      </c>
      <c r="F60" s="242"/>
      <c r="G60" s="243">
        <f>ROUND(E60*F60,2)</f>
        <v>0</v>
      </c>
      <c r="H60" s="242"/>
      <c r="I60" s="243">
        <f>ROUND(E60*H60,2)</f>
        <v>0</v>
      </c>
      <c r="J60" s="242"/>
      <c r="K60" s="243">
        <f>ROUND(E60*J60,2)</f>
        <v>0</v>
      </c>
      <c r="L60" s="243">
        <v>21</v>
      </c>
      <c r="M60" s="243">
        <f>G60*(1+L60/100)</f>
        <v>0</v>
      </c>
      <c r="N60" s="241">
        <v>0.30651</v>
      </c>
      <c r="O60" s="241">
        <f>ROUND(E60*N60,2)</f>
        <v>141.84</v>
      </c>
      <c r="P60" s="241">
        <v>0</v>
      </c>
      <c r="Q60" s="241">
        <f>ROUND(E60*P60,2)</f>
        <v>0</v>
      </c>
      <c r="R60" s="243" t="s">
        <v>112</v>
      </c>
      <c r="S60" s="243" t="s">
        <v>113</v>
      </c>
      <c r="T60" s="244" t="s">
        <v>113</v>
      </c>
      <c r="U60" s="225">
        <v>2.5000000000000001E-2</v>
      </c>
      <c r="V60" s="225">
        <f>ROUND(E60*U60,2)</f>
        <v>11.57</v>
      </c>
      <c r="W60" s="225"/>
      <c r="X60" s="225" t="s">
        <v>115</v>
      </c>
      <c r="Y60" s="225" t="s">
        <v>116</v>
      </c>
      <c r="Z60" s="215"/>
      <c r="AA60" s="215"/>
      <c r="AB60" s="215"/>
      <c r="AC60" s="215"/>
      <c r="AD60" s="215"/>
      <c r="AE60" s="215"/>
      <c r="AF60" s="215"/>
      <c r="AG60" s="215" t="s">
        <v>117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2" x14ac:dyDescent="0.2">
      <c r="A61" s="222"/>
      <c r="B61" s="223"/>
      <c r="C61" s="256" t="s">
        <v>194</v>
      </c>
      <c r="D61" s="245"/>
      <c r="E61" s="245"/>
      <c r="F61" s="245"/>
      <c r="G61" s="245"/>
      <c r="H61" s="225"/>
      <c r="I61" s="225"/>
      <c r="J61" s="225"/>
      <c r="K61" s="225"/>
      <c r="L61" s="225"/>
      <c r="M61" s="225"/>
      <c r="N61" s="224"/>
      <c r="O61" s="224"/>
      <c r="P61" s="224"/>
      <c r="Q61" s="224"/>
      <c r="R61" s="225"/>
      <c r="S61" s="225"/>
      <c r="T61" s="225"/>
      <c r="U61" s="225"/>
      <c r="V61" s="225"/>
      <c r="W61" s="225"/>
      <c r="X61" s="225"/>
      <c r="Y61" s="225"/>
      <c r="Z61" s="215"/>
      <c r="AA61" s="215"/>
      <c r="AB61" s="215"/>
      <c r="AC61" s="215"/>
      <c r="AD61" s="215"/>
      <c r="AE61" s="215"/>
      <c r="AF61" s="215"/>
      <c r="AG61" s="215" t="s">
        <v>119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2" x14ac:dyDescent="0.2">
      <c r="A62" s="222"/>
      <c r="B62" s="223"/>
      <c r="C62" s="257" t="s">
        <v>195</v>
      </c>
      <c r="D62" s="226"/>
      <c r="E62" s="227">
        <v>462.75</v>
      </c>
      <c r="F62" s="225"/>
      <c r="G62" s="225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5"/>
      <c r="AA62" s="215"/>
      <c r="AB62" s="215"/>
      <c r="AC62" s="215"/>
      <c r="AD62" s="215"/>
      <c r="AE62" s="215"/>
      <c r="AF62" s="215"/>
      <c r="AG62" s="215" t="s">
        <v>121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38">
        <v>20</v>
      </c>
      <c r="B63" s="239" t="s">
        <v>196</v>
      </c>
      <c r="C63" s="255" t="s">
        <v>197</v>
      </c>
      <c r="D63" s="240" t="s">
        <v>111</v>
      </c>
      <c r="E63" s="241">
        <v>13.2</v>
      </c>
      <c r="F63" s="242"/>
      <c r="G63" s="243">
        <f>ROUND(E63*F63,2)</f>
        <v>0</v>
      </c>
      <c r="H63" s="242"/>
      <c r="I63" s="243">
        <f>ROUND(E63*H63,2)</f>
        <v>0</v>
      </c>
      <c r="J63" s="242"/>
      <c r="K63" s="243">
        <f>ROUND(E63*J63,2)</f>
        <v>0</v>
      </c>
      <c r="L63" s="243">
        <v>21</v>
      </c>
      <c r="M63" s="243">
        <f>G63*(1+L63/100)</f>
        <v>0</v>
      </c>
      <c r="N63" s="241">
        <v>0</v>
      </c>
      <c r="O63" s="241">
        <f>ROUND(E63*N63,2)</f>
        <v>0</v>
      </c>
      <c r="P63" s="241">
        <v>0</v>
      </c>
      <c r="Q63" s="241">
        <f>ROUND(E63*P63,2)</f>
        <v>0</v>
      </c>
      <c r="R63" s="243" t="s">
        <v>112</v>
      </c>
      <c r="S63" s="243" t="s">
        <v>113</v>
      </c>
      <c r="T63" s="244" t="s">
        <v>113</v>
      </c>
      <c r="U63" s="225">
        <v>7.0000000000000007E-2</v>
      </c>
      <c r="V63" s="225">
        <f>ROUND(E63*U63,2)</f>
        <v>0.92</v>
      </c>
      <c r="W63" s="225"/>
      <c r="X63" s="225" t="s">
        <v>115</v>
      </c>
      <c r="Y63" s="225" t="s">
        <v>116</v>
      </c>
      <c r="Z63" s="215"/>
      <c r="AA63" s="215"/>
      <c r="AB63" s="215"/>
      <c r="AC63" s="215"/>
      <c r="AD63" s="215"/>
      <c r="AE63" s="215"/>
      <c r="AF63" s="215"/>
      <c r="AG63" s="215" t="s">
        <v>117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2" x14ac:dyDescent="0.2">
      <c r="A64" s="222"/>
      <c r="B64" s="223"/>
      <c r="C64" s="257" t="s">
        <v>198</v>
      </c>
      <c r="D64" s="226"/>
      <c r="E64" s="227">
        <v>13.2</v>
      </c>
      <c r="F64" s="225"/>
      <c r="G64" s="225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5"/>
      <c r="AA64" s="215"/>
      <c r="AB64" s="215"/>
      <c r="AC64" s="215"/>
      <c r="AD64" s="215"/>
      <c r="AE64" s="215"/>
      <c r="AF64" s="215"/>
      <c r="AG64" s="215" t="s">
        <v>121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38">
        <v>21</v>
      </c>
      <c r="B65" s="239" t="s">
        <v>199</v>
      </c>
      <c r="C65" s="255" t="s">
        <v>200</v>
      </c>
      <c r="D65" s="240" t="s">
        <v>111</v>
      </c>
      <c r="E65" s="241">
        <v>462.75</v>
      </c>
      <c r="F65" s="242"/>
      <c r="G65" s="243">
        <f>ROUND(E65*F65,2)</f>
        <v>0</v>
      </c>
      <c r="H65" s="242"/>
      <c r="I65" s="243">
        <f>ROUND(E65*H65,2)</f>
        <v>0</v>
      </c>
      <c r="J65" s="242"/>
      <c r="K65" s="243">
        <f>ROUND(E65*J65,2)</f>
        <v>0</v>
      </c>
      <c r="L65" s="243">
        <v>21</v>
      </c>
      <c r="M65" s="243">
        <f>G65*(1+L65/100)</f>
        <v>0</v>
      </c>
      <c r="N65" s="241">
        <v>7.3899999999999993E-2</v>
      </c>
      <c r="O65" s="241">
        <f>ROUND(E65*N65,2)</f>
        <v>34.200000000000003</v>
      </c>
      <c r="P65" s="241">
        <v>0</v>
      </c>
      <c r="Q65" s="241">
        <f>ROUND(E65*P65,2)</f>
        <v>0</v>
      </c>
      <c r="R65" s="243" t="s">
        <v>112</v>
      </c>
      <c r="S65" s="243" t="s">
        <v>113</v>
      </c>
      <c r="T65" s="244" t="s">
        <v>113</v>
      </c>
      <c r="U65" s="225">
        <v>0.47799999999999998</v>
      </c>
      <c r="V65" s="225">
        <f>ROUND(E65*U65,2)</f>
        <v>221.19</v>
      </c>
      <c r="W65" s="225"/>
      <c r="X65" s="225" t="s">
        <v>115</v>
      </c>
      <c r="Y65" s="225" t="s">
        <v>116</v>
      </c>
      <c r="Z65" s="215"/>
      <c r="AA65" s="215"/>
      <c r="AB65" s="215"/>
      <c r="AC65" s="215"/>
      <c r="AD65" s="215"/>
      <c r="AE65" s="215"/>
      <c r="AF65" s="215"/>
      <c r="AG65" s="215" t="s">
        <v>173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ht="22.5" outlineLevel="2" x14ac:dyDescent="0.2">
      <c r="A66" s="222"/>
      <c r="B66" s="223"/>
      <c r="C66" s="256" t="s">
        <v>201</v>
      </c>
      <c r="D66" s="245"/>
      <c r="E66" s="245"/>
      <c r="F66" s="245"/>
      <c r="G66" s="245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5"/>
      <c r="AA66" s="215"/>
      <c r="AB66" s="215"/>
      <c r="AC66" s="215"/>
      <c r="AD66" s="215"/>
      <c r="AE66" s="215"/>
      <c r="AF66" s="215"/>
      <c r="AG66" s="215" t="s">
        <v>119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46" t="str">
        <f>C66</f>
        <v>s provedením lože z kameniva drceného, s vyplněním spár, s dvojitým hutněním a se smetením přebytečného materiálu na krajnici. S dodáním hmot pro lože a výplň spár.</v>
      </c>
      <c r="BB66" s="215"/>
      <c r="BC66" s="215"/>
      <c r="BD66" s="215"/>
      <c r="BE66" s="215"/>
      <c r="BF66" s="215"/>
      <c r="BG66" s="215"/>
      <c r="BH66" s="215"/>
    </row>
    <row r="67" spans="1:60" outlineLevel="2" x14ac:dyDescent="0.2">
      <c r="A67" s="222"/>
      <c r="B67" s="223"/>
      <c r="C67" s="257" t="s">
        <v>202</v>
      </c>
      <c r="D67" s="226"/>
      <c r="E67" s="227">
        <v>462.75</v>
      </c>
      <c r="F67" s="225"/>
      <c r="G67" s="225"/>
      <c r="H67" s="225"/>
      <c r="I67" s="225"/>
      <c r="J67" s="225"/>
      <c r="K67" s="225"/>
      <c r="L67" s="225"/>
      <c r="M67" s="225"/>
      <c r="N67" s="224"/>
      <c r="O67" s="224"/>
      <c r="P67" s="224"/>
      <c r="Q67" s="224"/>
      <c r="R67" s="225"/>
      <c r="S67" s="225"/>
      <c r="T67" s="225"/>
      <c r="U67" s="225"/>
      <c r="V67" s="225"/>
      <c r="W67" s="225"/>
      <c r="X67" s="225"/>
      <c r="Y67" s="225"/>
      <c r="Z67" s="215"/>
      <c r="AA67" s="215"/>
      <c r="AB67" s="215"/>
      <c r="AC67" s="215"/>
      <c r="AD67" s="215"/>
      <c r="AE67" s="215"/>
      <c r="AF67" s="215"/>
      <c r="AG67" s="215" t="s">
        <v>121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38">
        <v>22</v>
      </c>
      <c r="B68" s="239" t="s">
        <v>203</v>
      </c>
      <c r="C68" s="255" t="s">
        <v>204</v>
      </c>
      <c r="D68" s="240" t="s">
        <v>127</v>
      </c>
      <c r="E68" s="241">
        <v>49.8</v>
      </c>
      <c r="F68" s="242"/>
      <c r="G68" s="243">
        <f>ROUND(E68*F68,2)</f>
        <v>0</v>
      </c>
      <c r="H68" s="242"/>
      <c r="I68" s="243">
        <f>ROUND(E68*H68,2)</f>
        <v>0</v>
      </c>
      <c r="J68" s="242"/>
      <c r="K68" s="243">
        <f>ROUND(E68*J68,2)</f>
        <v>0</v>
      </c>
      <c r="L68" s="243">
        <v>21</v>
      </c>
      <c r="M68" s="243">
        <f>G68*(1+L68/100)</f>
        <v>0</v>
      </c>
      <c r="N68" s="241">
        <v>4.0000000000000001E-3</v>
      </c>
      <c r="O68" s="241">
        <f>ROUND(E68*N68,2)</f>
        <v>0.2</v>
      </c>
      <c r="P68" s="241">
        <v>0</v>
      </c>
      <c r="Q68" s="241">
        <f>ROUND(E68*P68,2)</f>
        <v>0</v>
      </c>
      <c r="R68" s="243"/>
      <c r="S68" s="243" t="s">
        <v>182</v>
      </c>
      <c r="T68" s="244" t="s">
        <v>164</v>
      </c>
      <c r="U68" s="225">
        <v>0.05</v>
      </c>
      <c r="V68" s="225">
        <f>ROUND(E68*U68,2)</f>
        <v>2.4900000000000002</v>
      </c>
      <c r="W68" s="225"/>
      <c r="X68" s="225" t="s">
        <v>115</v>
      </c>
      <c r="Y68" s="225" t="s">
        <v>116</v>
      </c>
      <c r="Z68" s="215"/>
      <c r="AA68" s="215"/>
      <c r="AB68" s="215"/>
      <c r="AC68" s="215"/>
      <c r="AD68" s="215"/>
      <c r="AE68" s="215"/>
      <c r="AF68" s="215"/>
      <c r="AG68" s="215" t="s">
        <v>173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22.5" outlineLevel="2" x14ac:dyDescent="0.2">
      <c r="A69" s="222"/>
      <c r="B69" s="223"/>
      <c r="C69" s="257" t="s">
        <v>205</v>
      </c>
      <c r="D69" s="226"/>
      <c r="E69" s="227">
        <v>49.8</v>
      </c>
      <c r="F69" s="225"/>
      <c r="G69" s="225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5"/>
      <c r="AA69" s="215"/>
      <c r="AB69" s="215"/>
      <c r="AC69" s="215"/>
      <c r="AD69" s="215"/>
      <c r="AE69" s="215"/>
      <c r="AF69" s="215"/>
      <c r="AG69" s="215" t="s">
        <v>121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38">
        <v>23</v>
      </c>
      <c r="B70" s="239" t="s">
        <v>206</v>
      </c>
      <c r="C70" s="255" t="s">
        <v>207</v>
      </c>
      <c r="D70" s="240" t="s">
        <v>111</v>
      </c>
      <c r="E70" s="241">
        <v>23.204999999999998</v>
      </c>
      <c r="F70" s="242"/>
      <c r="G70" s="243">
        <f>ROUND(E70*F70,2)</f>
        <v>0</v>
      </c>
      <c r="H70" s="242"/>
      <c r="I70" s="243">
        <f>ROUND(E70*H70,2)</f>
        <v>0</v>
      </c>
      <c r="J70" s="242"/>
      <c r="K70" s="243">
        <f>ROUND(E70*J70,2)</f>
        <v>0</v>
      </c>
      <c r="L70" s="243">
        <v>21</v>
      </c>
      <c r="M70" s="243">
        <f>G70*(1+L70/100)</f>
        <v>0</v>
      </c>
      <c r="N70" s="241">
        <v>0.13150000000000001</v>
      </c>
      <c r="O70" s="241">
        <f>ROUND(E70*N70,2)</f>
        <v>3.05</v>
      </c>
      <c r="P70" s="241">
        <v>0</v>
      </c>
      <c r="Q70" s="241">
        <f>ROUND(E70*P70,2)</f>
        <v>0</v>
      </c>
      <c r="R70" s="243"/>
      <c r="S70" s="243" t="s">
        <v>182</v>
      </c>
      <c r="T70" s="244" t="s">
        <v>164</v>
      </c>
      <c r="U70" s="225">
        <v>0</v>
      </c>
      <c r="V70" s="225">
        <f>ROUND(E70*U70,2)</f>
        <v>0</v>
      </c>
      <c r="W70" s="225"/>
      <c r="X70" s="225" t="s">
        <v>183</v>
      </c>
      <c r="Y70" s="225" t="s">
        <v>116</v>
      </c>
      <c r="Z70" s="215"/>
      <c r="AA70" s="215"/>
      <c r="AB70" s="215"/>
      <c r="AC70" s="215"/>
      <c r="AD70" s="215"/>
      <c r="AE70" s="215"/>
      <c r="AF70" s="215"/>
      <c r="AG70" s="215" t="s">
        <v>184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2" x14ac:dyDescent="0.2">
      <c r="A71" s="222"/>
      <c r="B71" s="223"/>
      <c r="C71" s="257" t="s">
        <v>208</v>
      </c>
      <c r="D71" s="226"/>
      <c r="E71" s="227">
        <v>23.204999999999998</v>
      </c>
      <c r="F71" s="225"/>
      <c r="G71" s="225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5"/>
      <c r="AA71" s="215"/>
      <c r="AB71" s="215"/>
      <c r="AC71" s="215"/>
      <c r="AD71" s="215"/>
      <c r="AE71" s="215"/>
      <c r="AF71" s="215"/>
      <c r="AG71" s="215" t="s">
        <v>121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ht="22.5" outlineLevel="1" x14ac:dyDescent="0.2">
      <c r="A72" s="238">
        <v>24</v>
      </c>
      <c r="B72" s="239" t="s">
        <v>209</v>
      </c>
      <c r="C72" s="255" t="s">
        <v>210</v>
      </c>
      <c r="D72" s="240" t="s">
        <v>111</v>
      </c>
      <c r="E72" s="241">
        <v>13.86</v>
      </c>
      <c r="F72" s="242"/>
      <c r="G72" s="243">
        <f>ROUND(E72*F72,2)</f>
        <v>0</v>
      </c>
      <c r="H72" s="242"/>
      <c r="I72" s="243">
        <f>ROUND(E72*H72,2)</f>
        <v>0</v>
      </c>
      <c r="J72" s="242"/>
      <c r="K72" s="243">
        <f>ROUND(E72*J72,2)</f>
        <v>0</v>
      </c>
      <c r="L72" s="243">
        <v>21</v>
      </c>
      <c r="M72" s="243">
        <f>G72*(1+L72/100)</f>
        <v>0</v>
      </c>
      <c r="N72" s="241">
        <v>2.9999999999999997E-4</v>
      </c>
      <c r="O72" s="241">
        <f>ROUND(E72*N72,2)</f>
        <v>0</v>
      </c>
      <c r="P72" s="241">
        <v>0</v>
      </c>
      <c r="Q72" s="241">
        <f>ROUND(E72*P72,2)</f>
        <v>0</v>
      </c>
      <c r="R72" s="243" t="s">
        <v>211</v>
      </c>
      <c r="S72" s="243" t="s">
        <v>113</v>
      </c>
      <c r="T72" s="244" t="s">
        <v>113</v>
      </c>
      <c r="U72" s="225">
        <v>0</v>
      </c>
      <c r="V72" s="225">
        <f>ROUND(E72*U72,2)</f>
        <v>0</v>
      </c>
      <c r="W72" s="225"/>
      <c r="X72" s="225" t="s">
        <v>183</v>
      </c>
      <c r="Y72" s="225" t="s">
        <v>116</v>
      </c>
      <c r="Z72" s="215"/>
      <c r="AA72" s="215"/>
      <c r="AB72" s="215"/>
      <c r="AC72" s="215"/>
      <c r="AD72" s="215"/>
      <c r="AE72" s="215"/>
      <c r="AF72" s="215"/>
      <c r="AG72" s="215" t="s">
        <v>184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2" x14ac:dyDescent="0.2">
      <c r="A73" s="222"/>
      <c r="B73" s="223"/>
      <c r="C73" s="257" t="s">
        <v>212</v>
      </c>
      <c r="D73" s="226"/>
      <c r="E73" s="227">
        <v>13.86</v>
      </c>
      <c r="F73" s="225"/>
      <c r="G73" s="225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25"/>
      <c r="Z73" s="215"/>
      <c r="AA73" s="215"/>
      <c r="AB73" s="215"/>
      <c r="AC73" s="215"/>
      <c r="AD73" s="215"/>
      <c r="AE73" s="215"/>
      <c r="AF73" s="215"/>
      <c r="AG73" s="215" t="s">
        <v>121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x14ac:dyDescent="0.2">
      <c r="A74" s="231" t="s">
        <v>107</v>
      </c>
      <c r="B74" s="232" t="s">
        <v>66</v>
      </c>
      <c r="C74" s="254" t="s">
        <v>67</v>
      </c>
      <c r="D74" s="233"/>
      <c r="E74" s="234"/>
      <c r="F74" s="235"/>
      <c r="G74" s="235">
        <f>SUMIF(AG75:AG77,"&lt;&gt;NOR",G75:G77)</f>
        <v>0</v>
      </c>
      <c r="H74" s="235"/>
      <c r="I74" s="235">
        <f>SUM(I75:I77)</f>
        <v>0</v>
      </c>
      <c r="J74" s="235"/>
      <c r="K74" s="235">
        <f>SUM(K75:K77)</f>
        <v>0</v>
      </c>
      <c r="L74" s="235"/>
      <c r="M74" s="235">
        <f>SUM(M75:M77)</f>
        <v>0</v>
      </c>
      <c r="N74" s="234"/>
      <c r="O74" s="234">
        <f>SUM(O75:O77)</f>
        <v>0.86</v>
      </c>
      <c r="P74" s="234"/>
      <c r="Q74" s="234">
        <f>SUM(Q75:Q77)</f>
        <v>0</v>
      </c>
      <c r="R74" s="235"/>
      <c r="S74" s="235"/>
      <c r="T74" s="236"/>
      <c r="U74" s="230"/>
      <c r="V74" s="230">
        <f>SUM(V75:V77)</f>
        <v>7.64</v>
      </c>
      <c r="W74" s="230"/>
      <c r="X74" s="230"/>
      <c r="Y74" s="230"/>
      <c r="AG74" t="s">
        <v>108</v>
      </c>
    </row>
    <row r="75" spans="1:60" outlineLevel="1" x14ac:dyDescent="0.2">
      <c r="A75" s="238">
        <v>25</v>
      </c>
      <c r="B75" s="239" t="s">
        <v>213</v>
      </c>
      <c r="C75" s="255" t="s">
        <v>214</v>
      </c>
      <c r="D75" s="240" t="s">
        <v>215</v>
      </c>
      <c r="E75" s="241">
        <v>2</v>
      </c>
      <c r="F75" s="242"/>
      <c r="G75" s="243">
        <f>ROUND(E75*F75,2)</f>
        <v>0</v>
      </c>
      <c r="H75" s="242"/>
      <c r="I75" s="243">
        <f>ROUND(E75*H75,2)</f>
        <v>0</v>
      </c>
      <c r="J75" s="242"/>
      <c r="K75" s="243">
        <f>ROUND(E75*J75,2)</f>
        <v>0</v>
      </c>
      <c r="L75" s="243">
        <v>21</v>
      </c>
      <c r="M75" s="243">
        <f>G75*(1+L75/100)</f>
        <v>0</v>
      </c>
      <c r="N75" s="241">
        <v>0.43093999999999999</v>
      </c>
      <c r="O75" s="241">
        <f>ROUND(E75*N75,2)</f>
        <v>0.86</v>
      </c>
      <c r="P75" s="241">
        <v>0</v>
      </c>
      <c r="Q75" s="241">
        <f>ROUND(E75*P75,2)</f>
        <v>0</v>
      </c>
      <c r="R75" s="243" t="s">
        <v>112</v>
      </c>
      <c r="S75" s="243" t="s">
        <v>113</v>
      </c>
      <c r="T75" s="244" t="s">
        <v>114</v>
      </c>
      <c r="U75" s="225">
        <v>3.82</v>
      </c>
      <c r="V75" s="225">
        <f>ROUND(E75*U75,2)</f>
        <v>7.64</v>
      </c>
      <c r="W75" s="225"/>
      <c r="X75" s="225" t="s">
        <v>115</v>
      </c>
      <c r="Y75" s="225" t="s">
        <v>116</v>
      </c>
      <c r="Z75" s="215"/>
      <c r="AA75" s="215"/>
      <c r="AB75" s="215"/>
      <c r="AC75" s="215"/>
      <c r="AD75" s="215"/>
      <c r="AE75" s="215"/>
      <c r="AF75" s="215"/>
      <c r="AG75" s="215" t="s">
        <v>117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ht="33.75" outlineLevel="2" x14ac:dyDescent="0.2">
      <c r="A76" s="222"/>
      <c r="B76" s="223"/>
      <c r="C76" s="256" t="s">
        <v>216</v>
      </c>
      <c r="D76" s="245"/>
      <c r="E76" s="245"/>
      <c r="F76" s="245"/>
      <c r="G76" s="245"/>
      <c r="H76" s="225"/>
      <c r="I76" s="225"/>
      <c r="J76" s="225"/>
      <c r="K76" s="225"/>
      <c r="L76" s="225"/>
      <c r="M76" s="225"/>
      <c r="N76" s="224"/>
      <c r="O76" s="224"/>
      <c r="P76" s="224"/>
      <c r="Q76" s="224"/>
      <c r="R76" s="225"/>
      <c r="S76" s="225"/>
      <c r="T76" s="225"/>
      <c r="U76" s="225"/>
      <c r="V76" s="225"/>
      <c r="W76" s="225"/>
      <c r="X76" s="225"/>
      <c r="Y76" s="225"/>
      <c r="Z76" s="215"/>
      <c r="AA76" s="215"/>
      <c r="AB76" s="215"/>
      <c r="AC76" s="215"/>
      <c r="AD76" s="215"/>
      <c r="AE76" s="215"/>
      <c r="AF76" s="215"/>
      <c r="AG76" s="215" t="s">
        <v>119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46" t="str">
        <f>C76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76" s="215"/>
      <c r="BC76" s="215"/>
      <c r="BD76" s="215"/>
      <c r="BE76" s="215"/>
      <c r="BF76" s="215"/>
      <c r="BG76" s="215"/>
      <c r="BH76" s="215"/>
    </row>
    <row r="77" spans="1:60" outlineLevel="2" x14ac:dyDescent="0.2">
      <c r="A77" s="222"/>
      <c r="B77" s="223"/>
      <c r="C77" s="257" t="s">
        <v>217</v>
      </c>
      <c r="D77" s="226"/>
      <c r="E77" s="227">
        <v>2</v>
      </c>
      <c r="F77" s="225"/>
      <c r="G77" s="225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25"/>
      <c r="Z77" s="215"/>
      <c r="AA77" s="215"/>
      <c r="AB77" s="215"/>
      <c r="AC77" s="215"/>
      <c r="AD77" s="215"/>
      <c r="AE77" s="215"/>
      <c r="AF77" s="215"/>
      <c r="AG77" s="215" t="s">
        <v>121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x14ac:dyDescent="0.2">
      <c r="A78" s="231" t="s">
        <v>107</v>
      </c>
      <c r="B78" s="232" t="s">
        <v>68</v>
      </c>
      <c r="C78" s="254" t="s">
        <v>69</v>
      </c>
      <c r="D78" s="233"/>
      <c r="E78" s="234"/>
      <c r="F78" s="235"/>
      <c r="G78" s="235">
        <f>SUMIF(AG79:AG105,"&lt;&gt;NOR",G79:G105)</f>
        <v>0</v>
      </c>
      <c r="H78" s="235"/>
      <c r="I78" s="235">
        <f>SUM(I79:I105)</f>
        <v>0</v>
      </c>
      <c r="J78" s="235"/>
      <c r="K78" s="235">
        <f>SUM(K79:K105)</f>
        <v>0</v>
      </c>
      <c r="L78" s="235"/>
      <c r="M78" s="235">
        <f>SUM(M79:M105)</f>
        <v>0</v>
      </c>
      <c r="N78" s="234"/>
      <c r="O78" s="234">
        <f>SUM(O79:O105)</f>
        <v>23.389999999999997</v>
      </c>
      <c r="P78" s="234"/>
      <c r="Q78" s="234">
        <f>SUM(Q79:Q105)</f>
        <v>0</v>
      </c>
      <c r="R78" s="235"/>
      <c r="S78" s="235"/>
      <c r="T78" s="236"/>
      <c r="U78" s="230"/>
      <c r="V78" s="230">
        <f>SUM(V79:V105)</f>
        <v>37.869999999999997</v>
      </c>
      <c r="W78" s="230"/>
      <c r="X78" s="230"/>
      <c r="Y78" s="230"/>
      <c r="AG78" t="s">
        <v>108</v>
      </c>
    </row>
    <row r="79" spans="1:60" ht="22.5" outlineLevel="1" x14ac:dyDescent="0.2">
      <c r="A79" s="238">
        <v>26</v>
      </c>
      <c r="B79" s="239" t="s">
        <v>218</v>
      </c>
      <c r="C79" s="255" t="s">
        <v>219</v>
      </c>
      <c r="D79" s="240" t="s">
        <v>111</v>
      </c>
      <c r="E79" s="241">
        <v>15.75</v>
      </c>
      <c r="F79" s="242"/>
      <c r="G79" s="243">
        <f>ROUND(E79*F79,2)</f>
        <v>0</v>
      </c>
      <c r="H79" s="242"/>
      <c r="I79" s="243">
        <f>ROUND(E79*H79,2)</f>
        <v>0</v>
      </c>
      <c r="J79" s="242"/>
      <c r="K79" s="243">
        <f>ROUND(E79*J79,2)</f>
        <v>0</v>
      </c>
      <c r="L79" s="243">
        <v>21</v>
      </c>
      <c r="M79" s="243">
        <f>G79*(1+L79/100)</f>
        <v>0</v>
      </c>
      <c r="N79" s="241">
        <v>1.3999999999999999E-4</v>
      </c>
      <c r="O79" s="241">
        <f>ROUND(E79*N79,2)</f>
        <v>0</v>
      </c>
      <c r="P79" s="241">
        <v>0</v>
      </c>
      <c r="Q79" s="241">
        <f>ROUND(E79*P79,2)</f>
        <v>0</v>
      </c>
      <c r="R79" s="243" t="s">
        <v>112</v>
      </c>
      <c r="S79" s="243" t="s">
        <v>113</v>
      </c>
      <c r="T79" s="244" t="s">
        <v>113</v>
      </c>
      <c r="U79" s="225">
        <v>0.72299999999999998</v>
      </c>
      <c r="V79" s="225">
        <f>ROUND(E79*U79,2)</f>
        <v>11.39</v>
      </c>
      <c r="W79" s="225"/>
      <c r="X79" s="225" t="s">
        <v>115</v>
      </c>
      <c r="Y79" s="225" t="s">
        <v>116</v>
      </c>
      <c r="Z79" s="215"/>
      <c r="AA79" s="215"/>
      <c r="AB79" s="215"/>
      <c r="AC79" s="215"/>
      <c r="AD79" s="215"/>
      <c r="AE79" s="215"/>
      <c r="AF79" s="215"/>
      <c r="AG79" s="215" t="s">
        <v>117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2" x14ac:dyDescent="0.2">
      <c r="A80" s="222"/>
      <c r="B80" s="223"/>
      <c r="C80" s="256" t="s">
        <v>220</v>
      </c>
      <c r="D80" s="245"/>
      <c r="E80" s="245"/>
      <c r="F80" s="245"/>
      <c r="G80" s="245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5"/>
      <c r="AA80" s="215"/>
      <c r="AB80" s="215"/>
      <c r="AC80" s="215"/>
      <c r="AD80" s="215"/>
      <c r="AE80" s="215"/>
      <c r="AF80" s="215"/>
      <c r="AG80" s="215" t="s">
        <v>119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2" x14ac:dyDescent="0.2">
      <c r="A81" s="222"/>
      <c r="B81" s="223"/>
      <c r="C81" s="257" t="s">
        <v>221</v>
      </c>
      <c r="D81" s="226"/>
      <c r="E81" s="227">
        <v>15.75</v>
      </c>
      <c r="F81" s="225"/>
      <c r="G81" s="225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5"/>
      <c r="AA81" s="215"/>
      <c r="AB81" s="215"/>
      <c r="AC81" s="215"/>
      <c r="AD81" s="215"/>
      <c r="AE81" s="215"/>
      <c r="AF81" s="215"/>
      <c r="AG81" s="215" t="s">
        <v>121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38">
        <v>27</v>
      </c>
      <c r="B82" s="239" t="s">
        <v>222</v>
      </c>
      <c r="C82" s="255" t="s">
        <v>223</v>
      </c>
      <c r="D82" s="240" t="s">
        <v>127</v>
      </c>
      <c r="E82" s="241">
        <v>49.8</v>
      </c>
      <c r="F82" s="242"/>
      <c r="G82" s="243">
        <f>ROUND(E82*F82,2)</f>
        <v>0</v>
      </c>
      <c r="H82" s="242"/>
      <c r="I82" s="243">
        <f>ROUND(E82*H82,2)</f>
        <v>0</v>
      </c>
      <c r="J82" s="242"/>
      <c r="K82" s="243">
        <f>ROUND(E82*J82,2)</f>
        <v>0</v>
      </c>
      <c r="L82" s="243">
        <v>21</v>
      </c>
      <c r="M82" s="243">
        <f>G82*(1+L82/100)</f>
        <v>0</v>
      </c>
      <c r="N82" s="241">
        <v>0</v>
      </c>
      <c r="O82" s="241">
        <f>ROUND(E82*N82,2)</f>
        <v>0</v>
      </c>
      <c r="P82" s="241">
        <v>0</v>
      </c>
      <c r="Q82" s="241">
        <f>ROUND(E82*P82,2)</f>
        <v>0</v>
      </c>
      <c r="R82" s="243" t="s">
        <v>112</v>
      </c>
      <c r="S82" s="243" t="s">
        <v>113</v>
      </c>
      <c r="T82" s="244" t="s">
        <v>114</v>
      </c>
      <c r="U82" s="225">
        <v>0.06</v>
      </c>
      <c r="V82" s="225">
        <f>ROUND(E82*U82,2)</f>
        <v>2.99</v>
      </c>
      <c r="W82" s="225"/>
      <c r="X82" s="225" t="s">
        <v>115</v>
      </c>
      <c r="Y82" s="225" t="s">
        <v>116</v>
      </c>
      <c r="Z82" s="215"/>
      <c r="AA82" s="215"/>
      <c r="AB82" s="215"/>
      <c r="AC82" s="215"/>
      <c r="AD82" s="215"/>
      <c r="AE82" s="215"/>
      <c r="AF82" s="215"/>
      <c r="AG82" s="215" t="s">
        <v>117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2" x14ac:dyDescent="0.2">
      <c r="A83" s="222"/>
      <c r="B83" s="223"/>
      <c r="C83" s="256" t="s">
        <v>224</v>
      </c>
      <c r="D83" s="245"/>
      <c r="E83" s="245"/>
      <c r="F83" s="245"/>
      <c r="G83" s="245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5"/>
      <c r="AA83" s="215"/>
      <c r="AB83" s="215"/>
      <c r="AC83" s="215"/>
      <c r="AD83" s="215"/>
      <c r="AE83" s="215"/>
      <c r="AF83" s="215"/>
      <c r="AG83" s="215" t="s">
        <v>119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2" x14ac:dyDescent="0.2">
      <c r="A84" s="222"/>
      <c r="B84" s="223"/>
      <c r="C84" s="257" t="s">
        <v>225</v>
      </c>
      <c r="D84" s="226"/>
      <c r="E84" s="227">
        <v>49.8</v>
      </c>
      <c r="F84" s="225"/>
      <c r="G84" s="225"/>
      <c r="H84" s="225"/>
      <c r="I84" s="225"/>
      <c r="J84" s="225"/>
      <c r="K84" s="225"/>
      <c r="L84" s="225"/>
      <c r="M84" s="225"/>
      <c r="N84" s="224"/>
      <c r="O84" s="224"/>
      <c r="P84" s="224"/>
      <c r="Q84" s="224"/>
      <c r="R84" s="225"/>
      <c r="S84" s="225"/>
      <c r="T84" s="225"/>
      <c r="U84" s="225"/>
      <c r="V84" s="225"/>
      <c r="W84" s="225"/>
      <c r="X84" s="225"/>
      <c r="Y84" s="225"/>
      <c r="Z84" s="215"/>
      <c r="AA84" s="215"/>
      <c r="AB84" s="215"/>
      <c r="AC84" s="215"/>
      <c r="AD84" s="215"/>
      <c r="AE84" s="215"/>
      <c r="AF84" s="215"/>
      <c r="AG84" s="215" t="s">
        <v>121</v>
      </c>
      <c r="AH84" s="215">
        <v>0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38">
        <v>28</v>
      </c>
      <c r="B85" s="239" t="s">
        <v>226</v>
      </c>
      <c r="C85" s="255" t="s">
        <v>227</v>
      </c>
      <c r="D85" s="240" t="s">
        <v>127</v>
      </c>
      <c r="E85" s="241">
        <v>106.75</v>
      </c>
      <c r="F85" s="242"/>
      <c r="G85" s="243">
        <f>ROUND(E85*F85,2)</f>
        <v>0</v>
      </c>
      <c r="H85" s="242"/>
      <c r="I85" s="243">
        <f>ROUND(E85*H85,2)</f>
        <v>0</v>
      </c>
      <c r="J85" s="242"/>
      <c r="K85" s="243">
        <f>ROUND(E85*J85,2)</f>
        <v>0</v>
      </c>
      <c r="L85" s="243">
        <v>21</v>
      </c>
      <c r="M85" s="243">
        <f>G85*(1+L85/100)</f>
        <v>0</v>
      </c>
      <c r="N85" s="241">
        <v>0.15423999999999999</v>
      </c>
      <c r="O85" s="241">
        <f>ROUND(E85*N85,2)</f>
        <v>16.47</v>
      </c>
      <c r="P85" s="241">
        <v>0</v>
      </c>
      <c r="Q85" s="241">
        <f>ROUND(E85*P85,2)</f>
        <v>0</v>
      </c>
      <c r="R85" s="243"/>
      <c r="S85" s="243" t="s">
        <v>182</v>
      </c>
      <c r="T85" s="244" t="s">
        <v>164</v>
      </c>
      <c r="U85" s="225">
        <v>0.22</v>
      </c>
      <c r="V85" s="225">
        <f>ROUND(E85*U85,2)</f>
        <v>23.49</v>
      </c>
      <c r="W85" s="225"/>
      <c r="X85" s="225" t="s">
        <v>115</v>
      </c>
      <c r="Y85" s="225" t="s">
        <v>116</v>
      </c>
      <c r="Z85" s="215"/>
      <c r="AA85" s="215"/>
      <c r="AB85" s="215"/>
      <c r="AC85" s="215"/>
      <c r="AD85" s="215"/>
      <c r="AE85" s="215"/>
      <c r="AF85" s="215"/>
      <c r="AG85" s="215" t="s">
        <v>173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2" x14ac:dyDescent="0.2">
      <c r="A86" s="222"/>
      <c r="B86" s="223"/>
      <c r="C86" s="257" t="s">
        <v>228</v>
      </c>
      <c r="D86" s="226"/>
      <c r="E86" s="227">
        <v>26.5</v>
      </c>
      <c r="F86" s="225"/>
      <c r="G86" s="225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5"/>
      <c r="AA86" s="215"/>
      <c r="AB86" s="215"/>
      <c r="AC86" s="215"/>
      <c r="AD86" s="215"/>
      <c r="AE86" s="215"/>
      <c r="AF86" s="215"/>
      <c r="AG86" s="215" t="s">
        <v>121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3" x14ac:dyDescent="0.2">
      <c r="A87" s="222"/>
      <c r="B87" s="223"/>
      <c r="C87" s="257" t="s">
        <v>229</v>
      </c>
      <c r="D87" s="226"/>
      <c r="E87" s="227">
        <v>22.3</v>
      </c>
      <c r="F87" s="225"/>
      <c r="G87" s="225"/>
      <c r="H87" s="225"/>
      <c r="I87" s="225"/>
      <c r="J87" s="225"/>
      <c r="K87" s="225"/>
      <c r="L87" s="225"/>
      <c r="M87" s="225"/>
      <c r="N87" s="224"/>
      <c r="O87" s="224"/>
      <c r="P87" s="224"/>
      <c r="Q87" s="224"/>
      <c r="R87" s="225"/>
      <c r="S87" s="225"/>
      <c r="T87" s="225"/>
      <c r="U87" s="225"/>
      <c r="V87" s="225"/>
      <c r="W87" s="225"/>
      <c r="X87" s="225"/>
      <c r="Y87" s="225"/>
      <c r="Z87" s="215"/>
      <c r="AA87" s="215"/>
      <c r="AB87" s="215"/>
      <c r="AC87" s="215"/>
      <c r="AD87" s="215"/>
      <c r="AE87" s="215"/>
      <c r="AF87" s="215"/>
      <c r="AG87" s="215" t="s">
        <v>121</v>
      </c>
      <c r="AH87" s="215">
        <v>0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3" x14ac:dyDescent="0.2">
      <c r="A88" s="222"/>
      <c r="B88" s="223"/>
      <c r="C88" s="257" t="s">
        <v>230</v>
      </c>
      <c r="D88" s="226"/>
      <c r="E88" s="227">
        <v>1</v>
      </c>
      <c r="F88" s="225"/>
      <c r="G88" s="225"/>
      <c r="H88" s="225"/>
      <c r="I88" s="225"/>
      <c r="J88" s="225"/>
      <c r="K88" s="225"/>
      <c r="L88" s="225"/>
      <c r="M88" s="225"/>
      <c r="N88" s="224"/>
      <c r="O88" s="224"/>
      <c r="P88" s="224"/>
      <c r="Q88" s="224"/>
      <c r="R88" s="225"/>
      <c r="S88" s="225"/>
      <c r="T88" s="225"/>
      <c r="U88" s="225"/>
      <c r="V88" s="225"/>
      <c r="W88" s="225"/>
      <c r="X88" s="225"/>
      <c r="Y88" s="225"/>
      <c r="Z88" s="215"/>
      <c r="AA88" s="215"/>
      <c r="AB88" s="215"/>
      <c r="AC88" s="215"/>
      <c r="AD88" s="215"/>
      <c r="AE88" s="215"/>
      <c r="AF88" s="215"/>
      <c r="AG88" s="215" t="s">
        <v>121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3" x14ac:dyDescent="0.2">
      <c r="A89" s="222"/>
      <c r="B89" s="223"/>
      <c r="C89" s="257" t="s">
        <v>231</v>
      </c>
      <c r="D89" s="226"/>
      <c r="E89" s="227">
        <v>56.95</v>
      </c>
      <c r="F89" s="225"/>
      <c r="G89" s="225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5"/>
      <c r="AA89" s="215"/>
      <c r="AB89" s="215"/>
      <c r="AC89" s="215"/>
      <c r="AD89" s="215"/>
      <c r="AE89" s="215"/>
      <c r="AF89" s="215"/>
      <c r="AG89" s="215" t="s">
        <v>121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38">
        <v>29</v>
      </c>
      <c r="B90" s="239" t="s">
        <v>232</v>
      </c>
      <c r="C90" s="255" t="s">
        <v>233</v>
      </c>
      <c r="D90" s="240" t="s">
        <v>215</v>
      </c>
      <c r="E90" s="241">
        <v>27</v>
      </c>
      <c r="F90" s="242"/>
      <c r="G90" s="243">
        <f>ROUND(E90*F90,2)</f>
        <v>0</v>
      </c>
      <c r="H90" s="242"/>
      <c r="I90" s="243">
        <f>ROUND(E90*H90,2)</f>
        <v>0</v>
      </c>
      <c r="J90" s="242"/>
      <c r="K90" s="243">
        <f>ROUND(E90*J90,2)</f>
        <v>0</v>
      </c>
      <c r="L90" s="243">
        <v>21</v>
      </c>
      <c r="M90" s="243">
        <f>G90*(1+L90/100)</f>
        <v>0</v>
      </c>
      <c r="N90" s="241">
        <v>8.1970000000000001E-2</v>
      </c>
      <c r="O90" s="241">
        <f>ROUND(E90*N90,2)</f>
        <v>2.21</v>
      </c>
      <c r="P90" s="241">
        <v>0</v>
      </c>
      <c r="Q90" s="241">
        <f>ROUND(E90*P90,2)</f>
        <v>0</v>
      </c>
      <c r="R90" s="243"/>
      <c r="S90" s="243" t="s">
        <v>182</v>
      </c>
      <c r="T90" s="244" t="s">
        <v>164</v>
      </c>
      <c r="U90" s="225">
        <v>0</v>
      </c>
      <c r="V90" s="225">
        <f>ROUND(E90*U90,2)</f>
        <v>0</v>
      </c>
      <c r="W90" s="225"/>
      <c r="X90" s="225" t="s">
        <v>183</v>
      </c>
      <c r="Y90" s="225" t="s">
        <v>116</v>
      </c>
      <c r="Z90" s="215"/>
      <c r="AA90" s="215"/>
      <c r="AB90" s="215"/>
      <c r="AC90" s="215"/>
      <c r="AD90" s="215"/>
      <c r="AE90" s="215"/>
      <c r="AF90" s="215"/>
      <c r="AG90" s="215" t="s">
        <v>234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2" x14ac:dyDescent="0.2">
      <c r="A91" s="222"/>
      <c r="B91" s="223"/>
      <c r="C91" s="259" t="s">
        <v>235</v>
      </c>
      <c r="D91" s="228"/>
      <c r="E91" s="229"/>
      <c r="F91" s="225"/>
      <c r="G91" s="225"/>
      <c r="H91" s="225"/>
      <c r="I91" s="225"/>
      <c r="J91" s="225"/>
      <c r="K91" s="225"/>
      <c r="L91" s="225"/>
      <c r="M91" s="225"/>
      <c r="N91" s="224"/>
      <c r="O91" s="224"/>
      <c r="P91" s="224"/>
      <c r="Q91" s="224"/>
      <c r="R91" s="225"/>
      <c r="S91" s="225"/>
      <c r="T91" s="225"/>
      <c r="U91" s="225"/>
      <c r="V91" s="225"/>
      <c r="W91" s="225"/>
      <c r="X91" s="225"/>
      <c r="Y91" s="225"/>
      <c r="Z91" s="215"/>
      <c r="AA91" s="215"/>
      <c r="AB91" s="215"/>
      <c r="AC91" s="215"/>
      <c r="AD91" s="215"/>
      <c r="AE91" s="215"/>
      <c r="AF91" s="215"/>
      <c r="AG91" s="215" t="s">
        <v>121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3" x14ac:dyDescent="0.2">
      <c r="A92" s="222"/>
      <c r="B92" s="223"/>
      <c r="C92" s="260" t="s">
        <v>236</v>
      </c>
      <c r="D92" s="228"/>
      <c r="E92" s="229">
        <v>26.765000000000001</v>
      </c>
      <c r="F92" s="225"/>
      <c r="G92" s="225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5"/>
      <c r="AA92" s="215"/>
      <c r="AB92" s="215"/>
      <c r="AC92" s="215"/>
      <c r="AD92" s="215"/>
      <c r="AE92" s="215"/>
      <c r="AF92" s="215"/>
      <c r="AG92" s="215" t="s">
        <v>121</v>
      </c>
      <c r="AH92" s="215">
        <v>2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3" x14ac:dyDescent="0.2">
      <c r="A93" s="222"/>
      <c r="B93" s="223"/>
      <c r="C93" s="259" t="s">
        <v>237</v>
      </c>
      <c r="D93" s="228"/>
      <c r="E93" s="229"/>
      <c r="F93" s="225"/>
      <c r="G93" s="225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5"/>
      <c r="AA93" s="215"/>
      <c r="AB93" s="215"/>
      <c r="AC93" s="215"/>
      <c r="AD93" s="215"/>
      <c r="AE93" s="215"/>
      <c r="AF93" s="215"/>
      <c r="AG93" s="215" t="s">
        <v>121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3" x14ac:dyDescent="0.2">
      <c r="A94" s="222"/>
      <c r="B94" s="223"/>
      <c r="C94" s="257" t="s">
        <v>238</v>
      </c>
      <c r="D94" s="226"/>
      <c r="E94" s="227">
        <v>27</v>
      </c>
      <c r="F94" s="225"/>
      <c r="G94" s="225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25"/>
      <c r="Z94" s="215"/>
      <c r="AA94" s="215"/>
      <c r="AB94" s="215"/>
      <c r="AC94" s="215"/>
      <c r="AD94" s="215"/>
      <c r="AE94" s="215"/>
      <c r="AF94" s="215"/>
      <c r="AG94" s="215" t="s">
        <v>121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ht="22.5" outlineLevel="1" x14ac:dyDescent="0.2">
      <c r="A95" s="238">
        <v>30</v>
      </c>
      <c r="B95" s="239" t="s">
        <v>239</v>
      </c>
      <c r="C95" s="255" t="s">
        <v>240</v>
      </c>
      <c r="D95" s="240" t="s">
        <v>215</v>
      </c>
      <c r="E95" s="241">
        <v>61</v>
      </c>
      <c r="F95" s="242"/>
      <c r="G95" s="243">
        <f>ROUND(E95*F95,2)</f>
        <v>0</v>
      </c>
      <c r="H95" s="242"/>
      <c r="I95" s="243">
        <f>ROUND(E95*H95,2)</f>
        <v>0</v>
      </c>
      <c r="J95" s="242"/>
      <c r="K95" s="243">
        <f>ROUND(E95*J95,2)</f>
        <v>0</v>
      </c>
      <c r="L95" s="243">
        <v>21</v>
      </c>
      <c r="M95" s="243">
        <f>G95*(1+L95/100)</f>
        <v>0</v>
      </c>
      <c r="N95" s="241">
        <v>5.8000000000000003E-2</v>
      </c>
      <c r="O95" s="241">
        <f>ROUND(E95*N95,2)</f>
        <v>3.54</v>
      </c>
      <c r="P95" s="241">
        <v>0</v>
      </c>
      <c r="Q95" s="241">
        <f>ROUND(E95*P95,2)</f>
        <v>0</v>
      </c>
      <c r="R95" s="243" t="s">
        <v>211</v>
      </c>
      <c r="S95" s="243" t="s">
        <v>113</v>
      </c>
      <c r="T95" s="244" t="s">
        <v>114</v>
      </c>
      <c r="U95" s="225">
        <v>0</v>
      </c>
      <c r="V95" s="225">
        <f>ROUND(E95*U95,2)</f>
        <v>0</v>
      </c>
      <c r="W95" s="225"/>
      <c r="X95" s="225" t="s">
        <v>183</v>
      </c>
      <c r="Y95" s="225" t="s">
        <v>116</v>
      </c>
      <c r="Z95" s="215"/>
      <c r="AA95" s="215"/>
      <c r="AB95" s="215"/>
      <c r="AC95" s="215"/>
      <c r="AD95" s="215"/>
      <c r="AE95" s="215"/>
      <c r="AF95" s="215"/>
      <c r="AG95" s="215" t="s">
        <v>184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2" x14ac:dyDescent="0.2">
      <c r="A96" s="222"/>
      <c r="B96" s="223"/>
      <c r="C96" s="259" t="s">
        <v>235</v>
      </c>
      <c r="D96" s="228"/>
      <c r="E96" s="229"/>
      <c r="F96" s="225"/>
      <c r="G96" s="225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5"/>
      <c r="AA96" s="215"/>
      <c r="AB96" s="215"/>
      <c r="AC96" s="215"/>
      <c r="AD96" s="215"/>
      <c r="AE96" s="215"/>
      <c r="AF96" s="215"/>
      <c r="AG96" s="215" t="s">
        <v>121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3" x14ac:dyDescent="0.2">
      <c r="A97" s="222"/>
      <c r="B97" s="223"/>
      <c r="C97" s="260" t="s">
        <v>241</v>
      </c>
      <c r="D97" s="228"/>
      <c r="E97" s="229">
        <v>60.276800000000001</v>
      </c>
      <c r="F97" s="225"/>
      <c r="G97" s="225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25"/>
      <c r="Z97" s="215"/>
      <c r="AA97" s="215"/>
      <c r="AB97" s="215"/>
      <c r="AC97" s="215"/>
      <c r="AD97" s="215"/>
      <c r="AE97" s="215"/>
      <c r="AF97" s="215"/>
      <c r="AG97" s="215" t="s">
        <v>121</v>
      </c>
      <c r="AH97" s="215">
        <v>2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3" x14ac:dyDescent="0.2">
      <c r="A98" s="222"/>
      <c r="B98" s="223"/>
      <c r="C98" s="259" t="s">
        <v>237</v>
      </c>
      <c r="D98" s="228"/>
      <c r="E98" s="229"/>
      <c r="F98" s="225"/>
      <c r="G98" s="225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25"/>
      <c r="Z98" s="215"/>
      <c r="AA98" s="215"/>
      <c r="AB98" s="215"/>
      <c r="AC98" s="215"/>
      <c r="AD98" s="215"/>
      <c r="AE98" s="215"/>
      <c r="AF98" s="215"/>
      <c r="AG98" s="215" t="s">
        <v>121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3" x14ac:dyDescent="0.2">
      <c r="A99" s="222"/>
      <c r="B99" s="223"/>
      <c r="C99" s="257" t="s">
        <v>242</v>
      </c>
      <c r="D99" s="226"/>
      <c r="E99" s="227">
        <v>61</v>
      </c>
      <c r="F99" s="225"/>
      <c r="G99" s="225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5"/>
      <c r="AA99" s="215"/>
      <c r="AB99" s="215"/>
      <c r="AC99" s="215"/>
      <c r="AD99" s="215"/>
      <c r="AE99" s="215"/>
      <c r="AF99" s="215"/>
      <c r="AG99" s="215" t="s">
        <v>121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38">
        <v>31</v>
      </c>
      <c r="B100" s="239" t="s">
        <v>243</v>
      </c>
      <c r="C100" s="255" t="s">
        <v>244</v>
      </c>
      <c r="D100" s="240" t="s">
        <v>215</v>
      </c>
      <c r="E100" s="241">
        <v>23</v>
      </c>
      <c r="F100" s="242"/>
      <c r="G100" s="243">
        <f>ROUND(E100*F100,2)</f>
        <v>0</v>
      </c>
      <c r="H100" s="242"/>
      <c r="I100" s="243">
        <f>ROUND(E100*H100,2)</f>
        <v>0</v>
      </c>
      <c r="J100" s="242"/>
      <c r="K100" s="243">
        <f>ROUND(E100*J100,2)</f>
        <v>0</v>
      </c>
      <c r="L100" s="243">
        <v>21</v>
      </c>
      <c r="M100" s="243">
        <f>G100*(1+L100/100)</f>
        <v>0</v>
      </c>
      <c r="N100" s="241">
        <v>4.8300000000000003E-2</v>
      </c>
      <c r="O100" s="241">
        <f>ROUND(E100*N100,2)</f>
        <v>1.1100000000000001</v>
      </c>
      <c r="P100" s="241">
        <v>0</v>
      </c>
      <c r="Q100" s="241">
        <f>ROUND(E100*P100,2)</f>
        <v>0</v>
      </c>
      <c r="R100" s="243"/>
      <c r="S100" s="243" t="s">
        <v>182</v>
      </c>
      <c r="T100" s="244" t="s">
        <v>164</v>
      </c>
      <c r="U100" s="225">
        <v>0</v>
      </c>
      <c r="V100" s="225">
        <f>ROUND(E100*U100,2)</f>
        <v>0</v>
      </c>
      <c r="W100" s="225"/>
      <c r="X100" s="225" t="s">
        <v>183</v>
      </c>
      <c r="Y100" s="225" t="s">
        <v>116</v>
      </c>
      <c r="Z100" s="215"/>
      <c r="AA100" s="215"/>
      <c r="AB100" s="215"/>
      <c r="AC100" s="215"/>
      <c r="AD100" s="215"/>
      <c r="AE100" s="215"/>
      <c r="AF100" s="215"/>
      <c r="AG100" s="215" t="s">
        <v>234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2" x14ac:dyDescent="0.2">
      <c r="A101" s="222"/>
      <c r="B101" s="223"/>
      <c r="C101" s="259" t="s">
        <v>235</v>
      </c>
      <c r="D101" s="228"/>
      <c r="E101" s="229"/>
      <c r="F101" s="225"/>
      <c r="G101" s="225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5"/>
      <c r="AA101" s="215"/>
      <c r="AB101" s="215"/>
      <c r="AC101" s="215"/>
      <c r="AD101" s="215"/>
      <c r="AE101" s="215"/>
      <c r="AF101" s="215"/>
      <c r="AG101" s="215" t="s">
        <v>121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3" x14ac:dyDescent="0.2">
      <c r="A102" s="222"/>
      <c r="B102" s="223"/>
      <c r="C102" s="260" t="s">
        <v>245</v>
      </c>
      <c r="D102" s="228"/>
      <c r="E102" s="229">
        <v>22.523</v>
      </c>
      <c r="F102" s="225"/>
      <c r="G102" s="225"/>
      <c r="H102" s="225"/>
      <c r="I102" s="225"/>
      <c r="J102" s="225"/>
      <c r="K102" s="225"/>
      <c r="L102" s="225"/>
      <c r="M102" s="225"/>
      <c r="N102" s="224"/>
      <c r="O102" s="224"/>
      <c r="P102" s="224"/>
      <c r="Q102" s="224"/>
      <c r="R102" s="225"/>
      <c r="S102" s="225"/>
      <c r="T102" s="225"/>
      <c r="U102" s="225"/>
      <c r="V102" s="225"/>
      <c r="W102" s="225"/>
      <c r="X102" s="225"/>
      <c r="Y102" s="225"/>
      <c r="Z102" s="215"/>
      <c r="AA102" s="215"/>
      <c r="AB102" s="215"/>
      <c r="AC102" s="215"/>
      <c r="AD102" s="215"/>
      <c r="AE102" s="215"/>
      <c r="AF102" s="215"/>
      <c r="AG102" s="215" t="s">
        <v>121</v>
      </c>
      <c r="AH102" s="215">
        <v>2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3" x14ac:dyDescent="0.2">
      <c r="A103" s="222"/>
      <c r="B103" s="223"/>
      <c r="C103" s="259" t="s">
        <v>237</v>
      </c>
      <c r="D103" s="228"/>
      <c r="E103" s="229"/>
      <c r="F103" s="225"/>
      <c r="G103" s="225"/>
      <c r="H103" s="225"/>
      <c r="I103" s="225"/>
      <c r="J103" s="225"/>
      <c r="K103" s="225"/>
      <c r="L103" s="225"/>
      <c r="M103" s="225"/>
      <c r="N103" s="224"/>
      <c r="O103" s="224"/>
      <c r="P103" s="224"/>
      <c r="Q103" s="224"/>
      <c r="R103" s="225"/>
      <c r="S103" s="225"/>
      <c r="T103" s="225"/>
      <c r="U103" s="225"/>
      <c r="V103" s="225"/>
      <c r="W103" s="225"/>
      <c r="X103" s="225"/>
      <c r="Y103" s="225"/>
      <c r="Z103" s="215"/>
      <c r="AA103" s="215"/>
      <c r="AB103" s="215"/>
      <c r="AC103" s="215"/>
      <c r="AD103" s="215"/>
      <c r="AE103" s="215"/>
      <c r="AF103" s="215"/>
      <c r="AG103" s="215" t="s">
        <v>121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3" x14ac:dyDescent="0.2">
      <c r="A104" s="222"/>
      <c r="B104" s="223"/>
      <c r="C104" s="257" t="s">
        <v>246</v>
      </c>
      <c r="D104" s="226"/>
      <c r="E104" s="227">
        <v>23</v>
      </c>
      <c r="F104" s="225"/>
      <c r="G104" s="225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5"/>
      <c r="AA104" s="215"/>
      <c r="AB104" s="215"/>
      <c r="AC104" s="215"/>
      <c r="AD104" s="215"/>
      <c r="AE104" s="215"/>
      <c r="AF104" s="215"/>
      <c r="AG104" s="215" t="s">
        <v>121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47">
        <v>32</v>
      </c>
      <c r="B105" s="248" t="s">
        <v>247</v>
      </c>
      <c r="C105" s="258" t="s">
        <v>248</v>
      </c>
      <c r="D105" s="249" t="s">
        <v>215</v>
      </c>
      <c r="E105" s="250">
        <v>1</v>
      </c>
      <c r="F105" s="251"/>
      <c r="G105" s="252">
        <f>ROUND(E105*F105,2)</f>
        <v>0</v>
      </c>
      <c r="H105" s="251"/>
      <c r="I105" s="252">
        <f>ROUND(E105*H105,2)</f>
        <v>0</v>
      </c>
      <c r="J105" s="251"/>
      <c r="K105" s="252">
        <f>ROUND(E105*J105,2)</f>
        <v>0</v>
      </c>
      <c r="L105" s="252">
        <v>21</v>
      </c>
      <c r="M105" s="252">
        <f>G105*(1+L105/100)</f>
        <v>0</v>
      </c>
      <c r="N105" s="250">
        <v>6.4000000000000001E-2</v>
      </c>
      <c r="O105" s="250">
        <f>ROUND(E105*N105,2)</f>
        <v>0.06</v>
      </c>
      <c r="P105" s="250">
        <v>0</v>
      </c>
      <c r="Q105" s="250">
        <f>ROUND(E105*P105,2)</f>
        <v>0</v>
      </c>
      <c r="R105" s="252"/>
      <c r="S105" s="252" t="s">
        <v>182</v>
      </c>
      <c r="T105" s="253" t="s">
        <v>164</v>
      </c>
      <c r="U105" s="225">
        <v>0</v>
      </c>
      <c r="V105" s="225">
        <f>ROUND(E105*U105,2)</f>
        <v>0</v>
      </c>
      <c r="W105" s="225"/>
      <c r="X105" s="225" t="s">
        <v>183</v>
      </c>
      <c r="Y105" s="225" t="s">
        <v>116</v>
      </c>
      <c r="Z105" s="215"/>
      <c r="AA105" s="215"/>
      <c r="AB105" s="215"/>
      <c r="AC105" s="215"/>
      <c r="AD105" s="215"/>
      <c r="AE105" s="215"/>
      <c r="AF105" s="215"/>
      <c r="AG105" s="215" t="s">
        <v>184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x14ac:dyDescent="0.2">
      <c r="A106" s="231" t="s">
        <v>107</v>
      </c>
      <c r="B106" s="232" t="s">
        <v>70</v>
      </c>
      <c r="C106" s="254" t="s">
        <v>71</v>
      </c>
      <c r="D106" s="233"/>
      <c r="E106" s="234"/>
      <c r="F106" s="235"/>
      <c r="G106" s="235">
        <f>SUMIF(AG107:AG108,"&lt;&gt;NOR",G107:G108)</f>
        <v>0</v>
      </c>
      <c r="H106" s="235"/>
      <c r="I106" s="235">
        <f>SUM(I107:I108)</f>
        <v>0</v>
      </c>
      <c r="J106" s="235"/>
      <c r="K106" s="235">
        <f>SUM(K107:K108)</f>
        <v>0</v>
      </c>
      <c r="L106" s="235"/>
      <c r="M106" s="235">
        <f>SUM(M107:M108)</f>
        <v>0</v>
      </c>
      <c r="N106" s="234"/>
      <c r="O106" s="234">
        <f>SUM(O107:O108)</f>
        <v>0</v>
      </c>
      <c r="P106" s="234"/>
      <c r="Q106" s="234">
        <f>SUM(Q107:Q108)</f>
        <v>0</v>
      </c>
      <c r="R106" s="235"/>
      <c r="S106" s="235"/>
      <c r="T106" s="236"/>
      <c r="U106" s="230"/>
      <c r="V106" s="230">
        <f>SUM(V107:V108)</f>
        <v>40</v>
      </c>
      <c r="W106" s="230"/>
      <c r="X106" s="230"/>
      <c r="Y106" s="230"/>
      <c r="AG106" t="s">
        <v>108</v>
      </c>
    </row>
    <row r="107" spans="1:60" outlineLevel="1" x14ac:dyDescent="0.2">
      <c r="A107" s="238">
        <v>33</v>
      </c>
      <c r="B107" s="239" t="s">
        <v>249</v>
      </c>
      <c r="C107" s="255" t="s">
        <v>250</v>
      </c>
      <c r="D107" s="240" t="s">
        <v>251</v>
      </c>
      <c r="E107" s="241">
        <v>40</v>
      </c>
      <c r="F107" s="242"/>
      <c r="G107" s="243">
        <f>ROUND(E107*F107,2)</f>
        <v>0</v>
      </c>
      <c r="H107" s="242"/>
      <c r="I107" s="243">
        <f>ROUND(E107*H107,2)</f>
        <v>0</v>
      </c>
      <c r="J107" s="242"/>
      <c r="K107" s="243">
        <f>ROUND(E107*J107,2)</f>
        <v>0</v>
      </c>
      <c r="L107" s="243">
        <v>21</v>
      </c>
      <c r="M107" s="243">
        <f>G107*(1+L107/100)</f>
        <v>0</v>
      </c>
      <c r="N107" s="241">
        <v>0</v>
      </c>
      <c r="O107" s="241">
        <f>ROUND(E107*N107,2)</f>
        <v>0</v>
      </c>
      <c r="P107" s="241">
        <v>0</v>
      </c>
      <c r="Q107" s="241">
        <f>ROUND(E107*P107,2)</f>
        <v>0</v>
      </c>
      <c r="R107" s="243"/>
      <c r="S107" s="243" t="s">
        <v>182</v>
      </c>
      <c r="T107" s="244" t="s">
        <v>164</v>
      </c>
      <c r="U107" s="225">
        <v>1</v>
      </c>
      <c r="V107" s="225">
        <f>ROUND(E107*U107,2)</f>
        <v>40</v>
      </c>
      <c r="W107" s="225"/>
      <c r="X107" s="225" t="s">
        <v>252</v>
      </c>
      <c r="Y107" s="225" t="s">
        <v>116</v>
      </c>
      <c r="Z107" s="215"/>
      <c r="AA107" s="215"/>
      <c r="AB107" s="215"/>
      <c r="AC107" s="215"/>
      <c r="AD107" s="215"/>
      <c r="AE107" s="215"/>
      <c r="AF107" s="215"/>
      <c r="AG107" s="215" t="s">
        <v>253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2" x14ac:dyDescent="0.2">
      <c r="A108" s="222"/>
      <c r="B108" s="223"/>
      <c r="C108" s="257" t="s">
        <v>254</v>
      </c>
      <c r="D108" s="226"/>
      <c r="E108" s="227">
        <v>40</v>
      </c>
      <c r="F108" s="225"/>
      <c r="G108" s="225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25"/>
      <c r="Z108" s="215"/>
      <c r="AA108" s="215"/>
      <c r="AB108" s="215"/>
      <c r="AC108" s="215"/>
      <c r="AD108" s="215"/>
      <c r="AE108" s="215"/>
      <c r="AF108" s="215"/>
      <c r="AG108" s="215" t="s">
        <v>121</v>
      </c>
      <c r="AH108" s="215">
        <v>0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x14ac:dyDescent="0.2">
      <c r="A109" s="231" t="s">
        <v>107</v>
      </c>
      <c r="B109" s="232" t="s">
        <v>72</v>
      </c>
      <c r="C109" s="254" t="s">
        <v>73</v>
      </c>
      <c r="D109" s="233"/>
      <c r="E109" s="234"/>
      <c r="F109" s="235"/>
      <c r="G109" s="235">
        <f>SUMIF(AG110:AG111,"&lt;&gt;NOR",G110:G111)</f>
        <v>0</v>
      </c>
      <c r="H109" s="235"/>
      <c r="I109" s="235">
        <f>SUM(I110:I111)</f>
        <v>0</v>
      </c>
      <c r="J109" s="235"/>
      <c r="K109" s="235">
        <f>SUM(K110:K111)</f>
        <v>0</v>
      </c>
      <c r="L109" s="235"/>
      <c r="M109" s="235">
        <f>SUM(M110:M111)</f>
        <v>0</v>
      </c>
      <c r="N109" s="234"/>
      <c r="O109" s="234">
        <f>SUM(O110:O111)</f>
        <v>0</v>
      </c>
      <c r="P109" s="234"/>
      <c r="Q109" s="234">
        <f>SUM(Q110:Q111)</f>
        <v>0</v>
      </c>
      <c r="R109" s="235"/>
      <c r="S109" s="235"/>
      <c r="T109" s="236"/>
      <c r="U109" s="230"/>
      <c r="V109" s="230">
        <f>SUM(V110:V111)</f>
        <v>0</v>
      </c>
      <c r="W109" s="230"/>
      <c r="X109" s="230"/>
      <c r="Y109" s="230"/>
      <c r="AG109" t="s">
        <v>108</v>
      </c>
    </row>
    <row r="110" spans="1:60" outlineLevel="1" x14ac:dyDescent="0.2">
      <c r="A110" s="238">
        <v>34</v>
      </c>
      <c r="B110" s="239" t="s">
        <v>255</v>
      </c>
      <c r="C110" s="255" t="s">
        <v>256</v>
      </c>
      <c r="D110" s="240" t="s">
        <v>188</v>
      </c>
      <c r="E110" s="241">
        <v>356.3175</v>
      </c>
      <c r="F110" s="242"/>
      <c r="G110" s="243">
        <f>ROUND(E110*F110,2)</f>
        <v>0</v>
      </c>
      <c r="H110" s="242"/>
      <c r="I110" s="243">
        <f>ROUND(E110*H110,2)</f>
        <v>0</v>
      </c>
      <c r="J110" s="242"/>
      <c r="K110" s="243">
        <f>ROUND(E110*J110,2)</f>
        <v>0</v>
      </c>
      <c r="L110" s="243">
        <v>21</v>
      </c>
      <c r="M110" s="243">
        <f>G110*(1+L110/100)</f>
        <v>0</v>
      </c>
      <c r="N110" s="241">
        <v>0</v>
      </c>
      <c r="O110" s="241">
        <f>ROUND(E110*N110,2)</f>
        <v>0</v>
      </c>
      <c r="P110" s="241">
        <v>0</v>
      </c>
      <c r="Q110" s="241">
        <f>ROUND(E110*P110,2)</f>
        <v>0</v>
      </c>
      <c r="R110" s="243" t="s">
        <v>112</v>
      </c>
      <c r="S110" s="243" t="s">
        <v>113</v>
      </c>
      <c r="T110" s="244" t="s">
        <v>113</v>
      </c>
      <c r="U110" s="225">
        <v>0</v>
      </c>
      <c r="V110" s="225">
        <f>ROUND(E110*U110,2)</f>
        <v>0</v>
      </c>
      <c r="W110" s="225"/>
      <c r="X110" s="225" t="s">
        <v>115</v>
      </c>
      <c r="Y110" s="225" t="s">
        <v>116</v>
      </c>
      <c r="Z110" s="215"/>
      <c r="AA110" s="215"/>
      <c r="AB110" s="215"/>
      <c r="AC110" s="215"/>
      <c r="AD110" s="215"/>
      <c r="AE110" s="215"/>
      <c r="AF110" s="215"/>
      <c r="AG110" s="215" t="s">
        <v>117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2" x14ac:dyDescent="0.2">
      <c r="A111" s="222"/>
      <c r="B111" s="223"/>
      <c r="C111" s="257" t="s">
        <v>257</v>
      </c>
      <c r="D111" s="226"/>
      <c r="E111" s="227">
        <v>356.3175</v>
      </c>
      <c r="F111" s="225"/>
      <c r="G111" s="225"/>
      <c r="H111" s="225"/>
      <c r="I111" s="225"/>
      <c r="J111" s="225"/>
      <c r="K111" s="225"/>
      <c r="L111" s="225"/>
      <c r="M111" s="225"/>
      <c r="N111" s="224"/>
      <c r="O111" s="224"/>
      <c r="P111" s="224"/>
      <c r="Q111" s="224"/>
      <c r="R111" s="225"/>
      <c r="S111" s="225"/>
      <c r="T111" s="225"/>
      <c r="U111" s="225"/>
      <c r="V111" s="225"/>
      <c r="W111" s="225"/>
      <c r="X111" s="225"/>
      <c r="Y111" s="225"/>
      <c r="Z111" s="215"/>
      <c r="AA111" s="215"/>
      <c r="AB111" s="215"/>
      <c r="AC111" s="215"/>
      <c r="AD111" s="215"/>
      <c r="AE111" s="215"/>
      <c r="AF111" s="215"/>
      <c r="AG111" s="215" t="s">
        <v>121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x14ac:dyDescent="0.2">
      <c r="A112" s="231" t="s">
        <v>107</v>
      </c>
      <c r="B112" s="232" t="s">
        <v>74</v>
      </c>
      <c r="C112" s="254" t="s">
        <v>75</v>
      </c>
      <c r="D112" s="233"/>
      <c r="E112" s="234"/>
      <c r="F112" s="235"/>
      <c r="G112" s="235">
        <f>SUMIF(AG113:AG114,"&lt;&gt;NOR",G113:G114)</f>
        <v>0</v>
      </c>
      <c r="H112" s="235"/>
      <c r="I112" s="235">
        <f>SUM(I113:I114)</f>
        <v>0</v>
      </c>
      <c r="J112" s="235"/>
      <c r="K112" s="235">
        <f>SUM(K113:K114)</f>
        <v>0</v>
      </c>
      <c r="L112" s="235"/>
      <c r="M112" s="235">
        <f>SUM(M113:M114)</f>
        <v>0</v>
      </c>
      <c r="N112" s="234"/>
      <c r="O112" s="234">
        <f>SUM(O113:O114)</f>
        <v>0</v>
      </c>
      <c r="P112" s="234"/>
      <c r="Q112" s="234">
        <f>SUM(Q113:Q114)</f>
        <v>0</v>
      </c>
      <c r="R112" s="235"/>
      <c r="S112" s="235"/>
      <c r="T112" s="236"/>
      <c r="U112" s="230"/>
      <c r="V112" s="230">
        <f>SUM(V113:V114)</f>
        <v>163.56</v>
      </c>
      <c r="W112" s="230"/>
      <c r="X112" s="230"/>
      <c r="Y112" s="230"/>
      <c r="AG112" t="s">
        <v>108</v>
      </c>
    </row>
    <row r="113" spans="1:60" outlineLevel="1" x14ac:dyDescent="0.2">
      <c r="A113" s="238">
        <v>35</v>
      </c>
      <c r="B113" s="239" t="s">
        <v>258</v>
      </c>
      <c r="C113" s="255" t="s">
        <v>259</v>
      </c>
      <c r="D113" s="240" t="s">
        <v>188</v>
      </c>
      <c r="E113" s="241">
        <v>419.38677999999999</v>
      </c>
      <c r="F113" s="242"/>
      <c r="G113" s="243">
        <f>ROUND(E113*F113,2)</f>
        <v>0</v>
      </c>
      <c r="H113" s="242"/>
      <c r="I113" s="243">
        <f>ROUND(E113*H113,2)</f>
        <v>0</v>
      </c>
      <c r="J113" s="242"/>
      <c r="K113" s="243">
        <f>ROUND(E113*J113,2)</f>
        <v>0</v>
      </c>
      <c r="L113" s="243">
        <v>21</v>
      </c>
      <c r="M113" s="243">
        <f>G113*(1+L113/100)</f>
        <v>0</v>
      </c>
      <c r="N113" s="241">
        <v>0</v>
      </c>
      <c r="O113" s="241">
        <f>ROUND(E113*N113,2)</f>
        <v>0</v>
      </c>
      <c r="P113" s="241">
        <v>0</v>
      </c>
      <c r="Q113" s="241">
        <f>ROUND(E113*P113,2)</f>
        <v>0</v>
      </c>
      <c r="R113" s="243" t="s">
        <v>112</v>
      </c>
      <c r="S113" s="243" t="s">
        <v>113</v>
      </c>
      <c r="T113" s="244" t="s">
        <v>113</v>
      </c>
      <c r="U113" s="225">
        <v>0.39</v>
      </c>
      <c r="V113" s="225">
        <f>ROUND(E113*U113,2)</f>
        <v>163.56</v>
      </c>
      <c r="W113" s="225"/>
      <c r="X113" s="225" t="s">
        <v>260</v>
      </c>
      <c r="Y113" s="225" t="s">
        <v>116</v>
      </c>
      <c r="Z113" s="215"/>
      <c r="AA113" s="215"/>
      <c r="AB113" s="215"/>
      <c r="AC113" s="215"/>
      <c r="AD113" s="215"/>
      <c r="AE113" s="215"/>
      <c r="AF113" s="215"/>
      <c r="AG113" s="215" t="s">
        <v>261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2" x14ac:dyDescent="0.2">
      <c r="A114" s="222"/>
      <c r="B114" s="223"/>
      <c r="C114" s="256" t="s">
        <v>262</v>
      </c>
      <c r="D114" s="245"/>
      <c r="E114" s="245"/>
      <c r="F114" s="245"/>
      <c r="G114" s="245"/>
      <c r="H114" s="225"/>
      <c r="I114" s="225"/>
      <c r="J114" s="225"/>
      <c r="K114" s="225"/>
      <c r="L114" s="225"/>
      <c r="M114" s="225"/>
      <c r="N114" s="224"/>
      <c r="O114" s="224"/>
      <c r="P114" s="224"/>
      <c r="Q114" s="224"/>
      <c r="R114" s="225"/>
      <c r="S114" s="225"/>
      <c r="T114" s="225"/>
      <c r="U114" s="225"/>
      <c r="V114" s="225"/>
      <c r="W114" s="225"/>
      <c r="X114" s="225"/>
      <c r="Y114" s="225"/>
      <c r="Z114" s="215"/>
      <c r="AA114" s="215"/>
      <c r="AB114" s="215"/>
      <c r="AC114" s="215"/>
      <c r="AD114" s="215"/>
      <c r="AE114" s="215"/>
      <c r="AF114" s="215"/>
      <c r="AG114" s="215" t="s">
        <v>119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x14ac:dyDescent="0.2">
      <c r="A115" s="231" t="s">
        <v>107</v>
      </c>
      <c r="B115" s="232" t="s">
        <v>76</v>
      </c>
      <c r="C115" s="254" t="s">
        <v>73</v>
      </c>
      <c r="D115" s="233"/>
      <c r="E115" s="234"/>
      <c r="F115" s="235"/>
      <c r="G115" s="235">
        <f>SUMIF(AG116:AG119,"&lt;&gt;NOR",G116:G119)</f>
        <v>0</v>
      </c>
      <c r="H115" s="235"/>
      <c r="I115" s="235">
        <f>SUM(I116:I119)</f>
        <v>0</v>
      </c>
      <c r="J115" s="235"/>
      <c r="K115" s="235">
        <f>SUM(K116:K119)</f>
        <v>0</v>
      </c>
      <c r="L115" s="235"/>
      <c r="M115" s="235">
        <f>SUM(M116:M119)</f>
        <v>0</v>
      </c>
      <c r="N115" s="234"/>
      <c r="O115" s="234">
        <f>SUM(O116:O119)</f>
        <v>0</v>
      </c>
      <c r="P115" s="234"/>
      <c r="Q115" s="234">
        <f>SUM(Q116:Q119)</f>
        <v>0</v>
      </c>
      <c r="R115" s="235"/>
      <c r="S115" s="235"/>
      <c r="T115" s="236"/>
      <c r="U115" s="230"/>
      <c r="V115" s="230">
        <f>SUM(V116:V119)</f>
        <v>4.3899999999999997</v>
      </c>
      <c r="W115" s="230"/>
      <c r="X115" s="230"/>
      <c r="Y115" s="230"/>
      <c r="AG115" t="s">
        <v>108</v>
      </c>
    </row>
    <row r="116" spans="1:60" ht="22.5" outlineLevel="1" x14ac:dyDescent="0.2">
      <c r="A116" s="238">
        <v>36</v>
      </c>
      <c r="B116" s="239" t="s">
        <v>263</v>
      </c>
      <c r="C116" s="255" t="s">
        <v>264</v>
      </c>
      <c r="D116" s="240" t="s">
        <v>188</v>
      </c>
      <c r="E116" s="241">
        <v>83.072000000000003</v>
      </c>
      <c r="F116" s="242"/>
      <c r="G116" s="243">
        <f>ROUND(E116*F116,2)</f>
        <v>0</v>
      </c>
      <c r="H116" s="242"/>
      <c r="I116" s="243">
        <f>ROUND(E116*H116,2)</f>
        <v>0</v>
      </c>
      <c r="J116" s="242"/>
      <c r="K116" s="243">
        <f>ROUND(E116*J116,2)</f>
        <v>0</v>
      </c>
      <c r="L116" s="243">
        <v>21</v>
      </c>
      <c r="M116" s="243">
        <f>G116*(1+L116/100)</f>
        <v>0</v>
      </c>
      <c r="N116" s="241">
        <v>0</v>
      </c>
      <c r="O116" s="241">
        <f>ROUND(E116*N116,2)</f>
        <v>0</v>
      </c>
      <c r="P116" s="241">
        <v>0</v>
      </c>
      <c r="Q116" s="241">
        <f>ROUND(E116*P116,2)</f>
        <v>0</v>
      </c>
      <c r="R116" s="243" t="s">
        <v>265</v>
      </c>
      <c r="S116" s="243" t="s">
        <v>113</v>
      </c>
      <c r="T116" s="244" t="s">
        <v>113</v>
      </c>
      <c r="U116" s="225">
        <v>0</v>
      </c>
      <c r="V116" s="225">
        <f>ROUND(E116*U116,2)</f>
        <v>0</v>
      </c>
      <c r="W116" s="225"/>
      <c r="X116" s="225" t="s">
        <v>115</v>
      </c>
      <c r="Y116" s="225" t="s">
        <v>116</v>
      </c>
      <c r="Z116" s="215"/>
      <c r="AA116" s="215"/>
      <c r="AB116" s="215"/>
      <c r="AC116" s="215"/>
      <c r="AD116" s="215"/>
      <c r="AE116" s="215"/>
      <c r="AF116" s="215"/>
      <c r="AG116" s="215" t="s">
        <v>117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2" x14ac:dyDescent="0.2">
      <c r="A117" s="222"/>
      <c r="B117" s="223"/>
      <c r="C117" s="257" t="s">
        <v>266</v>
      </c>
      <c r="D117" s="226"/>
      <c r="E117" s="227">
        <v>83.072000000000003</v>
      </c>
      <c r="F117" s="225"/>
      <c r="G117" s="225"/>
      <c r="H117" s="225"/>
      <c r="I117" s="225"/>
      <c r="J117" s="225"/>
      <c r="K117" s="225"/>
      <c r="L117" s="225"/>
      <c r="M117" s="225"/>
      <c r="N117" s="224"/>
      <c r="O117" s="224"/>
      <c r="P117" s="224"/>
      <c r="Q117" s="224"/>
      <c r="R117" s="225"/>
      <c r="S117" s="225"/>
      <c r="T117" s="225"/>
      <c r="U117" s="225"/>
      <c r="V117" s="225"/>
      <c r="W117" s="225"/>
      <c r="X117" s="225"/>
      <c r="Y117" s="225"/>
      <c r="Z117" s="215"/>
      <c r="AA117" s="215"/>
      <c r="AB117" s="215"/>
      <c r="AC117" s="215"/>
      <c r="AD117" s="215"/>
      <c r="AE117" s="215"/>
      <c r="AF117" s="215"/>
      <c r="AG117" s="215" t="s">
        <v>121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ht="22.5" outlineLevel="1" x14ac:dyDescent="0.2">
      <c r="A118" s="247">
        <v>37</v>
      </c>
      <c r="B118" s="248" t="s">
        <v>267</v>
      </c>
      <c r="C118" s="258" t="s">
        <v>268</v>
      </c>
      <c r="D118" s="249" t="s">
        <v>188</v>
      </c>
      <c r="E118" s="250">
        <v>439.3895</v>
      </c>
      <c r="F118" s="251"/>
      <c r="G118" s="252">
        <f>ROUND(E118*F118,2)</f>
        <v>0</v>
      </c>
      <c r="H118" s="251"/>
      <c r="I118" s="252">
        <f>ROUND(E118*H118,2)</f>
        <v>0</v>
      </c>
      <c r="J118" s="251"/>
      <c r="K118" s="252">
        <f>ROUND(E118*J118,2)</f>
        <v>0</v>
      </c>
      <c r="L118" s="252">
        <v>21</v>
      </c>
      <c r="M118" s="252">
        <f>G118*(1+L118/100)</f>
        <v>0</v>
      </c>
      <c r="N118" s="250">
        <v>0</v>
      </c>
      <c r="O118" s="250">
        <f>ROUND(E118*N118,2)</f>
        <v>0</v>
      </c>
      <c r="P118" s="250">
        <v>0</v>
      </c>
      <c r="Q118" s="250">
        <f>ROUND(E118*P118,2)</f>
        <v>0</v>
      </c>
      <c r="R118" s="252" t="s">
        <v>112</v>
      </c>
      <c r="S118" s="252" t="s">
        <v>113</v>
      </c>
      <c r="T118" s="253" t="s">
        <v>113</v>
      </c>
      <c r="U118" s="225">
        <v>0.01</v>
      </c>
      <c r="V118" s="225">
        <f>ROUND(E118*U118,2)</f>
        <v>4.3899999999999997</v>
      </c>
      <c r="W118" s="225"/>
      <c r="X118" s="225" t="s">
        <v>269</v>
      </c>
      <c r="Y118" s="225" t="s">
        <v>116</v>
      </c>
      <c r="Z118" s="215"/>
      <c r="AA118" s="215"/>
      <c r="AB118" s="215"/>
      <c r="AC118" s="215"/>
      <c r="AD118" s="215"/>
      <c r="AE118" s="215"/>
      <c r="AF118" s="215"/>
      <c r="AG118" s="215" t="s">
        <v>270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ht="22.5" outlineLevel="1" x14ac:dyDescent="0.2">
      <c r="A119" s="247">
        <v>38</v>
      </c>
      <c r="B119" s="248" t="s">
        <v>271</v>
      </c>
      <c r="C119" s="258" t="s">
        <v>272</v>
      </c>
      <c r="D119" s="249" t="s">
        <v>188</v>
      </c>
      <c r="E119" s="250">
        <v>2196.9475000000002</v>
      </c>
      <c r="F119" s="251"/>
      <c r="G119" s="252">
        <f>ROUND(E119*F119,2)</f>
        <v>0</v>
      </c>
      <c r="H119" s="251"/>
      <c r="I119" s="252">
        <f>ROUND(E119*H119,2)</f>
        <v>0</v>
      </c>
      <c r="J119" s="251"/>
      <c r="K119" s="252">
        <f>ROUND(E119*J119,2)</f>
        <v>0</v>
      </c>
      <c r="L119" s="252">
        <v>21</v>
      </c>
      <c r="M119" s="252">
        <f>G119*(1+L119/100)</f>
        <v>0</v>
      </c>
      <c r="N119" s="250">
        <v>0</v>
      </c>
      <c r="O119" s="250">
        <f>ROUND(E119*N119,2)</f>
        <v>0</v>
      </c>
      <c r="P119" s="250">
        <v>0</v>
      </c>
      <c r="Q119" s="250">
        <f>ROUND(E119*P119,2)</f>
        <v>0</v>
      </c>
      <c r="R119" s="252" t="s">
        <v>112</v>
      </c>
      <c r="S119" s="252" t="s">
        <v>113</v>
      </c>
      <c r="T119" s="253" t="s">
        <v>113</v>
      </c>
      <c r="U119" s="225">
        <v>0</v>
      </c>
      <c r="V119" s="225">
        <f>ROUND(E119*U119,2)</f>
        <v>0</v>
      </c>
      <c r="W119" s="225"/>
      <c r="X119" s="225" t="s">
        <v>269</v>
      </c>
      <c r="Y119" s="225" t="s">
        <v>116</v>
      </c>
      <c r="Z119" s="215"/>
      <c r="AA119" s="215"/>
      <c r="AB119" s="215"/>
      <c r="AC119" s="215"/>
      <c r="AD119" s="215"/>
      <c r="AE119" s="215"/>
      <c r="AF119" s="215"/>
      <c r="AG119" s="215" t="s">
        <v>270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x14ac:dyDescent="0.2">
      <c r="A120" s="231" t="s">
        <v>107</v>
      </c>
      <c r="B120" s="232" t="s">
        <v>78</v>
      </c>
      <c r="C120" s="254" t="s">
        <v>28</v>
      </c>
      <c r="D120" s="233"/>
      <c r="E120" s="234"/>
      <c r="F120" s="235"/>
      <c r="G120" s="235">
        <f>SUMIF(AG121:AG123,"&lt;&gt;NOR",G121:G123)</f>
        <v>0</v>
      </c>
      <c r="H120" s="235"/>
      <c r="I120" s="235">
        <f>SUM(I121:I123)</f>
        <v>0</v>
      </c>
      <c r="J120" s="235"/>
      <c r="K120" s="235">
        <f>SUM(K121:K123)</f>
        <v>0</v>
      </c>
      <c r="L120" s="235"/>
      <c r="M120" s="235">
        <f>SUM(M121:M123)</f>
        <v>0</v>
      </c>
      <c r="N120" s="234"/>
      <c r="O120" s="234">
        <f>SUM(O121:O123)</f>
        <v>0</v>
      </c>
      <c r="P120" s="234"/>
      <c r="Q120" s="234">
        <f>SUM(Q121:Q123)</f>
        <v>0</v>
      </c>
      <c r="R120" s="235"/>
      <c r="S120" s="235"/>
      <c r="T120" s="236"/>
      <c r="U120" s="230"/>
      <c r="V120" s="230">
        <f>SUM(V121:V123)</f>
        <v>0</v>
      </c>
      <c r="W120" s="230"/>
      <c r="X120" s="230"/>
      <c r="Y120" s="230"/>
      <c r="AG120" t="s">
        <v>108</v>
      </c>
    </row>
    <row r="121" spans="1:60" outlineLevel="1" x14ac:dyDescent="0.2">
      <c r="A121" s="247">
        <v>39</v>
      </c>
      <c r="B121" s="248" t="s">
        <v>273</v>
      </c>
      <c r="C121" s="258" t="s">
        <v>274</v>
      </c>
      <c r="D121" s="249" t="s">
        <v>275</v>
      </c>
      <c r="E121" s="250">
        <v>1</v>
      </c>
      <c r="F121" s="251"/>
      <c r="G121" s="252">
        <f>ROUND(E121*F121,2)</f>
        <v>0</v>
      </c>
      <c r="H121" s="251"/>
      <c r="I121" s="252">
        <f>ROUND(E121*H121,2)</f>
        <v>0</v>
      </c>
      <c r="J121" s="251"/>
      <c r="K121" s="252">
        <f>ROUND(E121*J121,2)</f>
        <v>0</v>
      </c>
      <c r="L121" s="252">
        <v>21</v>
      </c>
      <c r="M121" s="252">
        <f>G121*(1+L121/100)</f>
        <v>0</v>
      </c>
      <c r="N121" s="250">
        <v>0</v>
      </c>
      <c r="O121" s="250">
        <f>ROUND(E121*N121,2)</f>
        <v>0</v>
      </c>
      <c r="P121" s="250">
        <v>0</v>
      </c>
      <c r="Q121" s="250">
        <f>ROUND(E121*P121,2)</f>
        <v>0</v>
      </c>
      <c r="R121" s="252"/>
      <c r="S121" s="252" t="s">
        <v>113</v>
      </c>
      <c r="T121" s="253" t="s">
        <v>164</v>
      </c>
      <c r="U121" s="225">
        <v>0</v>
      </c>
      <c r="V121" s="225">
        <f>ROUND(E121*U121,2)</f>
        <v>0</v>
      </c>
      <c r="W121" s="225"/>
      <c r="X121" s="225" t="s">
        <v>276</v>
      </c>
      <c r="Y121" s="225" t="s">
        <v>116</v>
      </c>
      <c r="Z121" s="215"/>
      <c r="AA121" s="215"/>
      <c r="AB121" s="215"/>
      <c r="AC121" s="215"/>
      <c r="AD121" s="215"/>
      <c r="AE121" s="215"/>
      <c r="AF121" s="215"/>
      <c r="AG121" s="215" t="s">
        <v>277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47">
        <v>40</v>
      </c>
      <c r="B122" s="248" t="s">
        <v>278</v>
      </c>
      <c r="C122" s="258" t="s">
        <v>279</v>
      </c>
      <c r="D122" s="249" t="s">
        <v>275</v>
      </c>
      <c r="E122" s="250">
        <v>1</v>
      </c>
      <c r="F122" s="251"/>
      <c r="G122" s="252">
        <f>ROUND(E122*F122,2)</f>
        <v>0</v>
      </c>
      <c r="H122" s="251"/>
      <c r="I122" s="252">
        <f>ROUND(E122*H122,2)</f>
        <v>0</v>
      </c>
      <c r="J122" s="251"/>
      <c r="K122" s="252">
        <f>ROUND(E122*J122,2)</f>
        <v>0</v>
      </c>
      <c r="L122" s="252">
        <v>21</v>
      </c>
      <c r="M122" s="252">
        <f>G122*(1+L122/100)</f>
        <v>0</v>
      </c>
      <c r="N122" s="250">
        <v>0</v>
      </c>
      <c r="O122" s="250">
        <f>ROUND(E122*N122,2)</f>
        <v>0</v>
      </c>
      <c r="P122" s="250">
        <v>0</v>
      </c>
      <c r="Q122" s="250">
        <f>ROUND(E122*P122,2)</f>
        <v>0</v>
      </c>
      <c r="R122" s="252"/>
      <c r="S122" s="252" t="s">
        <v>113</v>
      </c>
      <c r="T122" s="253" t="s">
        <v>164</v>
      </c>
      <c r="U122" s="225">
        <v>0</v>
      </c>
      <c r="V122" s="225">
        <f>ROUND(E122*U122,2)</f>
        <v>0</v>
      </c>
      <c r="W122" s="225"/>
      <c r="X122" s="225" t="s">
        <v>276</v>
      </c>
      <c r="Y122" s="225" t="s">
        <v>116</v>
      </c>
      <c r="Z122" s="215"/>
      <c r="AA122" s="215"/>
      <c r="AB122" s="215"/>
      <c r="AC122" s="215"/>
      <c r="AD122" s="215"/>
      <c r="AE122" s="215"/>
      <c r="AF122" s="215"/>
      <c r="AG122" s="215" t="s">
        <v>280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">
      <c r="A123" s="238">
        <v>41</v>
      </c>
      <c r="B123" s="239" t="s">
        <v>281</v>
      </c>
      <c r="C123" s="255" t="s">
        <v>282</v>
      </c>
      <c r="D123" s="240" t="s">
        <v>275</v>
      </c>
      <c r="E123" s="241">
        <v>1</v>
      </c>
      <c r="F123" s="242"/>
      <c r="G123" s="243">
        <f>ROUND(E123*F123,2)</f>
        <v>0</v>
      </c>
      <c r="H123" s="242"/>
      <c r="I123" s="243">
        <f>ROUND(E123*H123,2)</f>
        <v>0</v>
      </c>
      <c r="J123" s="242"/>
      <c r="K123" s="243">
        <f>ROUND(E123*J123,2)</f>
        <v>0</v>
      </c>
      <c r="L123" s="243">
        <v>21</v>
      </c>
      <c r="M123" s="243">
        <f>G123*(1+L123/100)</f>
        <v>0</v>
      </c>
      <c r="N123" s="241">
        <v>0</v>
      </c>
      <c r="O123" s="241">
        <f>ROUND(E123*N123,2)</f>
        <v>0</v>
      </c>
      <c r="P123" s="241">
        <v>0</v>
      </c>
      <c r="Q123" s="241">
        <f>ROUND(E123*P123,2)</f>
        <v>0</v>
      </c>
      <c r="R123" s="243"/>
      <c r="S123" s="243" t="s">
        <v>113</v>
      </c>
      <c r="T123" s="244" t="s">
        <v>164</v>
      </c>
      <c r="U123" s="225">
        <v>0</v>
      </c>
      <c r="V123" s="225">
        <f>ROUND(E123*U123,2)</f>
        <v>0</v>
      </c>
      <c r="W123" s="225"/>
      <c r="X123" s="225" t="s">
        <v>276</v>
      </c>
      <c r="Y123" s="225" t="s">
        <v>116</v>
      </c>
      <c r="Z123" s="215"/>
      <c r="AA123" s="215"/>
      <c r="AB123" s="215"/>
      <c r="AC123" s="215"/>
      <c r="AD123" s="215"/>
      <c r="AE123" s="215"/>
      <c r="AF123" s="215"/>
      <c r="AG123" s="215" t="s">
        <v>280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x14ac:dyDescent="0.2">
      <c r="A124" s="3"/>
      <c r="B124" s="4"/>
      <c r="C124" s="261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AE124">
        <v>15</v>
      </c>
      <c r="AF124">
        <v>21</v>
      </c>
      <c r="AG124" t="s">
        <v>93</v>
      </c>
    </row>
    <row r="125" spans="1:60" x14ac:dyDescent="0.2">
      <c r="A125" s="218"/>
      <c r="B125" s="219" t="s">
        <v>29</v>
      </c>
      <c r="C125" s="262"/>
      <c r="D125" s="220"/>
      <c r="E125" s="221"/>
      <c r="F125" s="221"/>
      <c r="G125" s="237">
        <f>G8+G55+G74+G78+G106+G109+G112+G115+G120</f>
        <v>0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AE125">
        <f>SUMIF(L7:L123,AE124,G7:G123)</f>
        <v>0</v>
      </c>
      <c r="AF125">
        <f>SUMIF(L7:L123,AF124,G7:G123)</f>
        <v>0</v>
      </c>
      <c r="AG125" t="s">
        <v>283</v>
      </c>
    </row>
    <row r="126" spans="1:60" x14ac:dyDescent="0.2">
      <c r="C126" s="263"/>
      <c r="D126" s="10"/>
      <c r="AG126" t="s">
        <v>284</v>
      </c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903" sheet="1" formatRows="0"/>
  <mergeCells count="22">
    <mergeCell ref="C76:G76"/>
    <mergeCell ref="C80:G80"/>
    <mergeCell ref="C83:G83"/>
    <mergeCell ref="C114:G114"/>
    <mergeCell ref="C36:G36"/>
    <mergeCell ref="C39:G39"/>
    <mergeCell ref="C42:G42"/>
    <mergeCell ref="C47:G47"/>
    <mergeCell ref="C61:G61"/>
    <mergeCell ref="C66:G66"/>
    <mergeCell ref="C18:G18"/>
    <mergeCell ref="C21:G21"/>
    <mergeCell ref="C24:G24"/>
    <mergeCell ref="C27:G27"/>
    <mergeCell ref="C30:G30"/>
    <mergeCell ref="C33:G33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02 Pol'!Názvy_tisku</vt:lpstr>
      <vt:lpstr>oadresa</vt:lpstr>
      <vt:lpstr>Stavba!Objednatel</vt:lpstr>
      <vt:lpstr>Stavba!Objekt</vt:lpstr>
      <vt:lpstr>'02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2019-03-19T12:27:02Z</cp:lastPrinted>
  <dcterms:created xsi:type="dcterms:W3CDTF">2009-04-08T07:15:50Z</dcterms:created>
  <dcterms:modified xsi:type="dcterms:W3CDTF">2022-11-24T07:05:43Z</dcterms:modified>
</cp:coreProperties>
</file>